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yesan\0.7_Perucamaras\04. Entregables Abril\0512 - 430 RP Inclusión - Norte\informe final\"/>
    </mc:Choice>
  </mc:AlternateContent>
  <xr:revisionPtr revIDLastSave="0" documentId="13_ncr:1_{B800C840-8478-43F7-8705-7083BF0C6723}" xr6:coauthVersionLast="46" xr6:coauthVersionMax="46" xr10:uidLastSave="{00000000-0000-0000-0000-000000000000}"/>
  <bookViews>
    <workbookView xWindow="-108" yWindow="-108" windowWidth="23256" windowHeight="12576" activeTab="6" xr2:uid="{A21C4D09-9F96-489D-9C46-BCBE7D7E31A1}"/>
  </bookViews>
  <sheets>
    <sheet name="Perucámaras" sheetId="1" r:id="rId1"/>
    <sheet name="MR Norte" sheetId="3" r:id="rId2"/>
    <sheet name="1. Cajamarca" sheetId="4" r:id="rId3"/>
    <sheet name="2. La Libertad" sheetId="5" r:id="rId4"/>
    <sheet name="3. Lambayeque" sheetId="6" r:id="rId5"/>
    <sheet name="4. Piura" sheetId="7" r:id="rId6"/>
    <sheet name="5. Tumbes" sheetId="8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52" i="3" l="1"/>
  <c r="H53" i="3"/>
  <c r="H54" i="3"/>
  <c r="H55" i="3"/>
  <c r="G53" i="3"/>
  <c r="G54" i="3"/>
  <c r="G55" i="3"/>
  <c r="G52" i="3"/>
  <c r="E34" i="6" l="1"/>
  <c r="F34" i="6"/>
  <c r="H34" i="6"/>
  <c r="I34" i="6"/>
  <c r="O20" i="3" l="1"/>
  <c r="O19" i="3"/>
  <c r="O18" i="3"/>
  <c r="O17" i="3"/>
  <c r="O16" i="3"/>
  <c r="I55" i="3" l="1"/>
  <c r="I54" i="3"/>
  <c r="I53" i="3"/>
  <c r="I52" i="3"/>
  <c r="G54" i="8"/>
  <c r="G53" i="8"/>
  <c r="G52" i="8"/>
  <c r="G51" i="8"/>
  <c r="G54" i="7"/>
  <c r="G53" i="7"/>
  <c r="G52" i="7"/>
  <c r="G51" i="7"/>
  <c r="G54" i="6"/>
  <c r="G53" i="6"/>
  <c r="G52" i="6"/>
  <c r="G51" i="6"/>
  <c r="G54" i="5"/>
  <c r="G53" i="5"/>
  <c r="G52" i="5"/>
  <c r="G51" i="5"/>
  <c r="G54" i="4"/>
  <c r="G53" i="4"/>
  <c r="G52" i="4"/>
  <c r="G51" i="4"/>
  <c r="W17" i="3" l="1"/>
  <c r="Y17" i="3" s="1"/>
  <c r="H14" i="3"/>
  <c r="D14" i="3"/>
  <c r="O14" i="3" l="1"/>
  <c r="W20" i="3"/>
  <c r="Y20" i="3" s="1"/>
  <c r="W19" i="3"/>
  <c r="Y19" i="3" s="1"/>
  <c r="V21" i="3"/>
  <c r="X17" i="3"/>
  <c r="U21" i="3"/>
  <c r="W18" i="3"/>
  <c r="X18" i="3" s="1"/>
  <c r="W16" i="3"/>
  <c r="X16" i="3" s="1"/>
  <c r="X20" i="3" l="1"/>
  <c r="X19" i="3"/>
  <c r="W21" i="3"/>
  <c r="X21" i="3" s="1"/>
  <c r="Y16" i="3"/>
  <c r="Y18" i="3"/>
  <c r="Y21" i="3" l="1"/>
  <c r="M88" i="3"/>
  <c r="M89" i="3"/>
  <c r="M68" i="3" l="1"/>
  <c r="M69" i="3"/>
  <c r="M70" i="3"/>
  <c r="M71" i="3"/>
  <c r="M72" i="3"/>
  <c r="M40" i="3" l="1"/>
  <c r="L40" i="3"/>
  <c r="M39" i="3"/>
  <c r="L39" i="3"/>
  <c r="M38" i="3"/>
  <c r="L38" i="3"/>
  <c r="M37" i="3"/>
  <c r="L37" i="3"/>
  <c r="M36" i="3"/>
  <c r="L36" i="3"/>
  <c r="M34" i="3"/>
  <c r="L34" i="3"/>
  <c r="H34" i="3"/>
  <c r="D34" i="3"/>
  <c r="M20" i="3" l="1"/>
  <c r="L20" i="3"/>
  <c r="M19" i="3"/>
  <c r="L19" i="3"/>
  <c r="M18" i="3"/>
  <c r="L18" i="3"/>
  <c r="M17" i="3"/>
  <c r="L17" i="3"/>
  <c r="M16" i="3"/>
  <c r="L16" i="3"/>
  <c r="M14" i="3"/>
  <c r="L14" i="3"/>
  <c r="P16" i="3"/>
  <c r="P17" i="3"/>
  <c r="P18" i="3"/>
  <c r="P19" i="3"/>
  <c r="P20" i="3"/>
  <c r="J38" i="5" l="1"/>
  <c r="J37" i="5"/>
  <c r="J38" i="6"/>
  <c r="J37" i="6"/>
  <c r="J38" i="7"/>
  <c r="J37" i="7"/>
  <c r="J38" i="8"/>
  <c r="J37" i="8"/>
  <c r="J38" i="4"/>
  <c r="J37" i="4"/>
  <c r="J18" i="5"/>
  <c r="J17" i="5"/>
  <c r="J18" i="6"/>
  <c r="J17" i="6"/>
  <c r="J18" i="7"/>
  <c r="J17" i="7"/>
  <c r="J18" i="8"/>
  <c r="J17" i="8"/>
  <c r="J18" i="4"/>
  <c r="J17" i="4"/>
  <c r="J15" i="5"/>
  <c r="J15" i="6"/>
  <c r="J15" i="7"/>
  <c r="J15" i="8"/>
  <c r="J15" i="4"/>
  <c r="F55" i="8"/>
  <c r="E55" i="8"/>
  <c r="I34" i="8"/>
  <c r="H34" i="8"/>
  <c r="F34" i="8"/>
  <c r="E34" i="8"/>
  <c r="G55" i="8" l="1"/>
  <c r="J34" i="8"/>
  <c r="AJ48" i="3" l="1"/>
  <c r="AJ49" i="3" l="1"/>
  <c r="AJ50" i="3"/>
  <c r="AJ51" i="3"/>
  <c r="F55" i="5" l="1"/>
  <c r="F55" i="6"/>
  <c r="F55" i="7"/>
  <c r="F55" i="4"/>
  <c r="E55" i="5"/>
  <c r="G55" i="5" s="1"/>
  <c r="E55" i="6"/>
  <c r="E55" i="7"/>
  <c r="E55" i="4"/>
  <c r="G55" i="7" l="1"/>
  <c r="G55" i="6"/>
  <c r="G55" i="4"/>
  <c r="M67" i="3"/>
  <c r="M85" i="3"/>
  <c r="M86" i="3"/>
  <c r="M87" i="3"/>
  <c r="M84" i="3"/>
  <c r="G56" i="3" l="1"/>
  <c r="H56" i="3"/>
  <c r="I34" i="7"/>
  <c r="H34" i="7"/>
  <c r="F34" i="7"/>
  <c r="E34" i="7"/>
  <c r="I34" i="5"/>
  <c r="H34" i="5"/>
  <c r="F34" i="5"/>
  <c r="E34" i="5"/>
  <c r="F34" i="4"/>
  <c r="H34" i="4"/>
  <c r="I34" i="4"/>
  <c r="E34" i="4"/>
  <c r="L53" i="3" l="1"/>
  <c r="I56" i="3"/>
  <c r="J34" i="4"/>
  <c r="J34" i="6"/>
  <c r="J34" i="5"/>
  <c r="J34" i="7"/>
  <c r="P14" i="3" l="1"/>
  <c r="AJ47" i="3" l="1"/>
</calcChain>
</file>

<file path=xl/sharedStrings.xml><?xml version="1.0" encoding="utf-8"?>
<sst xmlns="http://schemas.openxmlformats.org/spreadsheetml/2006/main" count="410" uniqueCount="92">
  <si>
    <t xml:space="preserve">Información ampliada del Reporte Regional </t>
  </si>
  <si>
    <t>Índice</t>
  </si>
  <si>
    <t>Cuadro N° 1</t>
  </si>
  <si>
    <t>(Absoluto y porcentaje)</t>
  </si>
  <si>
    <t>Región</t>
  </si>
  <si>
    <t>Acceso a cualquier tipo de servicio financiero 1/</t>
  </si>
  <si>
    <t>Variación (pp) 2017/2016</t>
  </si>
  <si>
    <t>Total</t>
  </si>
  <si>
    <t>Hombre</t>
  </si>
  <si>
    <t>Mujer</t>
  </si>
  <si>
    <t>Crecimiento</t>
  </si>
  <si>
    <t>Incremento</t>
  </si>
  <si>
    <r>
      <rPr>
        <b/>
        <sz val="8"/>
        <color theme="1"/>
        <rFont val="Times New Roman"/>
        <family val="1"/>
      </rPr>
      <t>1/</t>
    </r>
    <r>
      <rPr>
        <sz val="8"/>
        <color theme="1"/>
        <rFont val="Times New Roman"/>
        <family val="1"/>
      </rPr>
      <t xml:space="preserve"> Incluye cuenta de ahorro, cuenta de ahorro a plazo fijo, cuenta corriente, tarjeta de crédito y tarjeta de débito.</t>
    </r>
  </si>
  <si>
    <r>
      <rPr>
        <b/>
        <sz val="8"/>
        <rFont val="Calibri"/>
        <family val="2"/>
        <scheme val="minor"/>
      </rPr>
      <t>Fuente:</t>
    </r>
    <r>
      <rPr>
        <sz val="8"/>
        <rFont val="Calibri"/>
        <family val="2"/>
        <scheme val="minor"/>
      </rPr>
      <t xml:space="preserve"> INEI - Encuesta Nacional de Hogares sobre Condiciones de Vida y Pobreza, 2016 y 2017.</t>
    </r>
  </si>
  <si>
    <r>
      <rPr>
        <b/>
        <sz val="8"/>
        <rFont val="Calibri"/>
        <family val="2"/>
        <scheme val="minor"/>
      </rPr>
      <t>Elaboración:</t>
    </r>
    <r>
      <rPr>
        <sz val="8"/>
        <rFont val="Calibri"/>
        <family val="2"/>
        <scheme val="minor"/>
      </rPr>
      <t xml:space="preserve"> Centro de Investigación Empresarial (CIE) - PERUCÁMARAS.</t>
    </r>
  </si>
  <si>
    <t>Cuadro N° 2</t>
  </si>
  <si>
    <t>Acceso a cualquier tipo de servicio financiero</t>
  </si>
  <si>
    <t>Urbano</t>
  </si>
  <si>
    <t>Rural</t>
  </si>
  <si>
    <t>Variación (pp) 2019/2018</t>
  </si>
  <si>
    <t>Hombre %</t>
  </si>
  <si>
    <t>Mujer %</t>
  </si>
  <si>
    <t>Urbano %</t>
  </si>
  <si>
    <t>Rural %</t>
  </si>
  <si>
    <r>
      <rPr>
        <b/>
        <sz val="8"/>
        <rFont val="Calibri"/>
        <family val="2"/>
        <scheme val="minor"/>
      </rPr>
      <t>Fuente:</t>
    </r>
    <r>
      <rPr>
        <sz val="8"/>
        <rFont val="Calibri"/>
        <family val="2"/>
        <scheme val="minor"/>
      </rPr>
      <t xml:space="preserve"> INEI - Encuesta Nacional de Hogares sobre Condiciones de Vida y Pobreza, 2018 y 2019.</t>
    </r>
  </si>
  <si>
    <t>Sexo</t>
  </si>
  <si>
    <t>Absoluto</t>
  </si>
  <si>
    <t>%</t>
  </si>
  <si>
    <t>Ámbito geográfico</t>
  </si>
  <si>
    <t>Área de residencia</t>
  </si>
  <si>
    <t>1.-</t>
  </si>
  <si>
    <t>2.-</t>
  </si>
  <si>
    <t>3.-</t>
  </si>
  <si>
    <t>(a noviembre en miles de soles)</t>
  </si>
  <si>
    <t>Créditos Directos de Consumo y a MPyMes del Sistema Bancario, 2020 - 2019</t>
  </si>
  <si>
    <t>Tipo de Crédito</t>
  </si>
  <si>
    <t>Consumo</t>
  </si>
  <si>
    <t>Microempresa</t>
  </si>
  <si>
    <t>Pequeña empresa</t>
  </si>
  <si>
    <t>Mediana empresa</t>
  </si>
  <si>
    <r>
      <rPr>
        <b/>
        <sz val="8"/>
        <rFont val="Calibri"/>
        <family val="2"/>
        <scheme val="minor"/>
      </rPr>
      <t>Fuente:</t>
    </r>
    <r>
      <rPr>
        <sz val="8"/>
        <rFont val="Calibri"/>
        <family val="2"/>
        <scheme val="minor"/>
      </rPr>
      <t xml:space="preserve"> Reporte Crediticio de Deudores - SBS</t>
    </r>
  </si>
  <si>
    <r>
      <t>Fuente:</t>
    </r>
    <r>
      <rPr>
        <sz val="8"/>
        <rFont val="Calibri"/>
        <family val="2"/>
        <scheme val="minor"/>
      </rPr>
      <t xml:space="preserve"> Reporte Crediticio de Deudores - SBS</t>
    </r>
  </si>
  <si>
    <t>Var.%</t>
  </si>
  <si>
    <t>per cap. 19</t>
  </si>
  <si>
    <t>per cap. 20</t>
  </si>
  <si>
    <t>Cuadro N° 3</t>
  </si>
  <si>
    <t>Cuadro N° 4</t>
  </si>
  <si>
    <t>(a noviembre)</t>
  </si>
  <si>
    <t>Departamento</t>
  </si>
  <si>
    <t>Cuadro N° 5</t>
  </si>
  <si>
    <t>(N° por cada 100,000 habitantes, a noviembre)</t>
  </si>
  <si>
    <t>Var. % 20/19</t>
  </si>
  <si>
    <t>Inclusión financiera y acceso al sistema Bancario</t>
  </si>
  <si>
    <t>MPyMes</t>
  </si>
  <si>
    <t>MIPYMES</t>
  </si>
  <si>
    <t xml:space="preserve"> </t>
  </si>
  <si>
    <t>(N° de oficinas por cada 100 mil habitentes, a noviembre )</t>
  </si>
  <si>
    <t>(millones de soles, a noviembre 2020 )</t>
  </si>
  <si>
    <t>Con acceso</t>
  </si>
  <si>
    <t>Sin acceso</t>
  </si>
  <si>
    <t>Inclusión financiera de la población ocupada de 18 y más años de edad, según sexo, 2018 y 2019</t>
  </si>
  <si>
    <t>Inclusión financiera de la población ocupada de 18 y más años de edad, según ámbito geográfico, 2018 y 2019</t>
  </si>
  <si>
    <r>
      <t>Fuente:</t>
    </r>
    <r>
      <rPr>
        <sz val="8"/>
        <rFont val="Calibri"/>
        <family val="2"/>
        <scheme val="minor"/>
      </rPr>
      <t xml:space="preserve"> INEI - Encuesta Nacional de Hogares sobre Condiciones de Vida y Pobreza, 2018 y 2019.</t>
    </r>
  </si>
  <si>
    <t>Per cap. 19</t>
  </si>
  <si>
    <t>Per cap. 20</t>
  </si>
  <si>
    <t>(a noviembre en Millones de soles)</t>
  </si>
  <si>
    <t>(Miles de habitantes con acceso y porcentajes)</t>
  </si>
  <si>
    <t>(a noviembre en millones de soles)</t>
  </si>
  <si>
    <t>4.-</t>
  </si>
  <si>
    <t>(Per cápita en soles)</t>
  </si>
  <si>
    <t>Cajamarca</t>
  </si>
  <si>
    <t>La Libertad</t>
  </si>
  <si>
    <t>Lambayeque</t>
  </si>
  <si>
    <t>Piura</t>
  </si>
  <si>
    <t>Tumbes</t>
  </si>
  <si>
    <t>M.R. Norte</t>
  </si>
  <si>
    <t>Edición N° 430</t>
  </si>
  <si>
    <t>Macro Región Norte</t>
  </si>
  <si>
    <t>Miercoles, 12 de mayo de 2021</t>
  </si>
  <si>
    <t>Cajamarca: Inclusión financiera y acceso al sistema Bancario</t>
  </si>
  <si>
    <t>La Libertad: Inclusión financiera y acceso al sistema Bancario</t>
  </si>
  <si>
    <t>Lambayeque: Inclusión financiera y acceso al sistema Bancario</t>
  </si>
  <si>
    <t>Piura: Inclusión financiera y acceso al sistema Bancario</t>
  </si>
  <si>
    <t>Tumbes: Inclusión financiera y acceso al sistema Bancario</t>
  </si>
  <si>
    <t>Macro Región Norte: 
Inclusión financiera de la población ocupada de 18 y más años de edad por sexo, según región, 2018 y 2019</t>
  </si>
  <si>
    <t xml:space="preserve">Macro Región Norte: Inclusión financiera de la población ocupada de 18 y más años de edad, según región, 2019 </t>
  </si>
  <si>
    <t>Macro Región Norte: Inclusión financiera de la población ocupada de 18 y más años de edad por área de residencia, según región, 2018 y 2019</t>
  </si>
  <si>
    <t>Macro Región Norte: Créditos directos de Sistema Bancario por tipo de créditos, 2020</t>
  </si>
  <si>
    <t>Macro Región Norte: Acceso a oficinas bancarias 2012 -2020</t>
  </si>
  <si>
    <t>Número de oficinas bancarias en la Macro Región Norte, nov 2012 - nov 2020</t>
  </si>
  <si>
    <t>MR NORTE</t>
  </si>
  <si>
    <t>Acceso a oficinas bancarias en la Macro Región Norte, nov 2012 - nov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</si>
</sst>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0.0"/>
    <numFmt numFmtId="165" formatCode="#,##0.0"/>
    <numFmt numFmtId="166" formatCode="_-* #,##0_-;\-* #,##0_-;_-* &quot;-&quot;??_-;_-@_-"/>
    <numFmt numFmtId="167" formatCode="_-* #,##0.0_-;\-* #,##0.0_-;_-* &quot;-&quot;??_-;_-@_-"/>
    <numFmt numFmtId="168" formatCode="0.0%"/>
  </numFmts>
  <fonts count="42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20"/>
      <name val="Times New Roman"/>
      <family val="1"/>
    </font>
    <font>
      <b/>
      <sz val="14"/>
      <name val="Times New Roman"/>
      <family val="1"/>
    </font>
    <font>
      <b/>
      <sz val="10"/>
      <color theme="5" tint="-0.249977111117893"/>
      <name val="Times New Roman"/>
      <family val="1"/>
    </font>
    <font>
      <sz val="9"/>
      <color theme="1"/>
      <name val="Times New Roman"/>
      <family val="1"/>
    </font>
    <font>
      <b/>
      <sz val="18"/>
      <name val="Times New Roman"/>
      <family val="1"/>
    </font>
    <font>
      <b/>
      <sz val="18"/>
      <color rgb="FFC00000"/>
      <name val="Times New Roman"/>
      <family val="1"/>
    </font>
    <font>
      <i/>
      <sz val="10"/>
      <color theme="1"/>
      <name val="Times New Roman"/>
      <family val="1"/>
    </font>
    <font>
      <b/>
      <sz val="14"/>
      <color theme="1"/>
      <name val="Times New Roman"/>
      <family val="1"/>
    </font>
    <font>
      <b/>
      <sz val="15"/>
      <color theme="1"/>
      <name val="Times New Roman"/>
      <family val="1"/>
    </font>
    <font>
      <sz val="11"/>
      <color theme="1"/>
      <name val="Times New Roman"/>
      <family val="1"/>
    </font>
    <font>
      <sz val="9"/>
      <color rgb="FFC00000"/>
      <name val="Arial"/>
      <family val="2"/>
    </font>
    <font>
      <b/>
      <sz val="18"/>
      <color theme="1"/>
      <name val="Times New Roman"/>
      <family val="1"/>
    </font>
    <font>
      <b/>
      <sz val="11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theme="0"/>
      <name val="Times New Roman"/>
      <family val="1"/>
    </font>
    <font>
      <b/>
      <sz val="9"/>
      <color theme="0"/>
      <name val="Times New Roman"/>
      <family val="1"/>
    </font>
    <font>
      <sz val="8"/>
      <name val="Times New Roman"/>
      <family val="1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1"/>
      <color indexed="8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name val="Times New Roman"/>
      <family val="1"/>
    </font>
    <font>
      <b/>
      <sz val="12"/>
      <color theme="1"/>
      <name val="Times New Roman"/>
      <family val="1"/>
    </font>
    <font>
      <b/>
      <sz val="10"/>
      <color theme="0"/>
      <name val="Times New Roman"/>
      <family val="1"/>
    </font>
    <font>
      <b/>
      <sz val="8"/>
      <name val="Times New Roman"/>
      <family val="1"/>
    </font>
    <font>
      <sz val="11"/>
      <color theme="1"/>
      <name val="Arial"/>
      <family val="2"/>
    </font>
    <font>
      <sz val="10"/>
      <color rgb="FFFF000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1"/>
      <color theme="0" tint="-0.249977111117893"/>
      <name val="Calibri"/>
      <family val="2"/>
      <scheme val="minor"/>
    </font>
    <font>
      <sz val="8"/>
      <color theme="0" tint="-0.249977111117893"/>
      <name val="Times New Roman"/>
      <family val="1"/>
    </font>
    <font>
      <sz val="8"/>
      <color theme="0" tint="-0.249977111117893"/>
      <name val="Calibri"/>
      <family val="2"/>
      <scheme val="minor"/>
    </font>
    <font>
      <b/>
      <sz val="8"/>
      <color theme="0" tint="-0.249977111117893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5">
    <xf numFmtId="0" fontId="0" fillId="0" borderId="0"/>
    <xf numFmtId="0" fontId="1" fillId="0" borderId="0"/>
    <xf numFmtId="0" fontId="1" fillId="0" borderId="0"/>
    <xf numFmtId="43" fontId="22" fillId="0" borderId="0" applyFont="0" applyFill="0" applyBorder="0" applyAlignment="0" applyProtection="0"/>
    <xf numFmtId="9" fontId="22" fillId="0" borderId="0" applyFont="0" applyFill="0" applyBorder="0" applyAlignment="0" applyProtection="0"/>
  </cellStyleXfs>
  <cellXfs count="171">
    <xf numFmtId="0" fontId="0" fillId="0" borderId="0" xfId="0"/>
    <xf numFmtId="0" fontId="1" fillId="0" borderId="0" xfId="1"/>
    <xf numFmtId="0" fontId="4" fillId="0" borderId="0" xfId="1" applyFont="1"/>
    <xf numFmtId="0" fontId="5" fillId="0" borderId="0" xfId="1" applyFont="1"/>
    <xf numFmtId="0" fontId="6" fillId="0" borderId="0" xfId="2" applyFont="1" applyAlignment="1" applyProtection="1">
      <alignment vertical="center"/>
      <protection locked="0"/>
    </xf>
    <xf numFmtId="0" fontId="9" fillId="0" borderId="0" xfId="1" applyFont="1" applyAlignment="1">
      <alignment horizontal="center" vertical="center"/>
    </xf>
    <xf numFmtId="0" fontId="10" fillId="0" borderId="0" xfId="1" applyFont="1" applyAlignment="1">
      <alignment vertical="top"/>
    </xf>
    <xf numFmtId="0" fontId="11" fillId="0" borderId="0" xfId="1" applyFont="1" applyAlignment="1">
      <alignment vertical="center"/>
    </xf>
    <xf numFmtId="0" fontId="11" fillId="0" borderId="0" xfId="1" applyFont="1" applyAlignment="1">
      <alignment horizontal="left" vertical="center" indent="1"/>
    </xf>
    <xf numFmtId="0" fontId="12" fillId="0" borderId="0" xfId="1" applyFont="1"/>
    <xf numFmtId="0" fontId="9" fillId="0" borderId="0" xfId="1" applyFont="1" applyAlignment="1">
      <alignment vertical="center"/>
    </xf>
    <xf numFmtId="0" fontId="11" fillId="2" borderId="0" xfId="0" applyFont="1" applyFill="1"/>
    <xf numFmtId="0" fontId="5" fillId="2" borderId="0" xfId="0" applyFont="1" applyFill="1"/>
    <xf numFmtId="0" fontId="16" fillId="2" borderId="0" xfId="0" applyFont="1" applyFill="1"/>
    <xf numFmtId="0" fontId="15" fillId="2" borderId="0" xfId="0" applyFont="1" applyFill="1" applyAlignment="1">
      <alignment vertical="center"/>
    </xf>
    <xf numFmtId="3" fontId="15" fillId="2" borderId="0" xfId="0" applyNumberFormat="1" applyFont="1" applyFill="1" applyAlignment="1">
      <alignment vertical="center"/>
    </xf>
    <xf numFmtId="0" fontId="16" fillId="2" borderId="0" xfId="0" applyFont="1" applyFill="1" applyAlignment="1">
      <alignment vertical="center"/>
    </xf>
    <xf numFmtId="164" fontId="15" fillId="2" borderId="0" xfId="0" applyNumberFormat="1" applyFont="1" applyFill="1" applyAlignment="1">
      <alignment horizontal="right" vertical="center" indent="1"/>
    </xf>
    <xf numFmtId="3" fontId="16" fillId="2" borderId="0" xfId="0" applyNumberFormat="1" applyFont="1" applyFill="1" applyAlignment="1">
      <alignment vertical="center"/>
    </xf>
    <xf numFmtId="0" fontId="16" fillId="2" borderId="0" xfId="0" applyFont="1" applyFill="1" applyAlignment="1">
      <alignment horizontal="right" vertical="center" indent="1"/>
    </xf>
    <xf numFmtId="164" fontId="16" fillId="2" borderId="0" xfId="0" applyNumberFormat="1" applyFont="1" applyFill="1" applyAlignment="1">
      <alignment horizontal="right" vertical="center" indent="1"/>
    </xf>
    <xf numFmtId="0" fontId="11" fillId="2" borderId="4" xfId="0" applyFont="1" applyFill="1" applyBorder="1" applyAlignment="1">
      <alignment vertical="center"/>
    </xf>
    <xf numFmtId="0" fontId="11" fillId="2" borderId="4" xfId="0" applyFont="1" applyFill="1" applyBorder="1"/>
    <xf numFmtId="0" fontId="17" fillId="2" borderId="0" xfId="0" applyFont="1" applyFill="1"/>
    <xf numFmtId="0" fontId="11" fillId="2" borderId="0" xfId="0" applyFont="1" applyFill="1" applyAlignment="1">
      <alignment vertical="center"/>
    </xf>
    <xf numFmtId="0" fontId="17" fillId="2" borderId="0" xfId="0" applyFont="1" applyFill="1" applyAlignment="1">
      <alignment vertical="center"/>
    </xf>
    <xf numFmtId="0" fontId="19" fillId="3" borderId="0" xfId="0" applyFont="1" applyFill="1" applyAlignment="1">
      <alignment horizontal="center" vertical="center"/>
    </xf>
    <xf numFmtId="0" fontId="19" fillId="3" borderId="4" xfId="0" applyFont="1" applyFill="1" applyBorder="1" applyAlignment="1">
      <alignment horizontal="center" vertical="center"/>
    </xf>
    <xf numFmtId="0" fontId="19" fillId="3" borderId="4" xfId="0" applyFont="1" applyFill="1" applyBorder="1" applyAlignment="1">
      <alignment horizontal="center" vertical="center" wrapText="1"/>
    </xf>
    <xf numFmtId="0" fontId="19" fillId="3" borderId="5" xfId="0" applyFont="1" applyFill="1" applyBorder="1" applyAlignment="1">
      <alignment horizontal="center" vertical="center" wrapText="1"/>
    </xf>
    <xf numFmtId="0" fontId="20" fillId="3" borderId="2" xfId="0" applyFont="1" applyFill="1" applyBorder="1" applyAlignment="1">
      <alignment horizontal="center"/>
    </xf>
    <xf numFmtId="0" fontId="0" fillId="2" borderId="0" xfId="0" applyFill="1"/>
    <xf numFmtId="0" fontId="16" fillId="2" borderId="0" xfId="0" applyFont="1" applyFill="1" applyAlignment="1">
      <alignment horizontal="left" vertical="center" indent="1"/>
    </xf>
    <xf numFmtId="0" fontId="20" fillId="3" borderId="2" xfId="0" applyFont="1" applyFill="1" applyBorder="1" applyAlignment="1">
      <alignment horizontal="center"/>
    </xf>
    <xf numFmtId="0" fontId="20" fillId="3" borderId="2" xfId="0" applyFont="1" applyFill="1" applyBorder="1" applyAlignment="1"/>
    <xf numFmtId="166" fontId="16" fillId="2" borderId="0" xfId="3" applyNumberFormat="1" applyFont="1" applyFill="1"/>
    <xf numFmtId="9" fontId="16" fillId="2" borderId="0" xfId="4" applyFont="1" applyFill="1" applyAlignment="1"/>
    <xf numFmtId="0" fontId="16" fillId="2" borderId="0" xfId="0" applyFont="1" applyFill="1" applyBorder="1" applyAlignment="1">
      <alignment horizontal="left" vertical="center" indent="1"/>
    </xf>
    <xf numFmtId="3" fontId="21" fillId="2" borderId="0" xfId="0" applyNumberFormat="1" applyFont="1" applyFill="1" applyBorder="1" applyAlignment="1">
      <alignment horizontal="right" vertical="center" indent="1"/>
    </xf>
    <xf numFmtId="166" fontId="21" fillId="2" borderId="0" xfId="3" applyNumberFormat="1" applyFont="1" applyFill="1" applyBorder="1" applyAlignment="1">
      <alignment horizontal="right" vertical="center" indent="1"/>
    </xf>
    <xf numFmtId="166" fontId="21" fillId="2" borderId="0" xfId="3" applyNumberFormat="1" applyFont="1" applyFill="1" applyBorder="1"/>
    <xf numFmtId="9" fontId="21" fillId="2" borderId="0" xfId="4" applyFont="1" applyFill="1" applyBorder="1" applyAlignment="1">
      <alignment vertical="center"/>
    </xf>
    <xf numFmtId="166" fontId="21" fillId="2" borderId="0" xfId="3" applyNumberFormat="1" applyFont="1" applyFill="1" applyBorder="1" applyAlignment="1">
      <alignment horizontal="right" indent="3"/>
    </xf>
    <xf numFmtId="0" fontId="16" fillId="2" borderId="3" xfId="0" applyFont="1" applyFill="1" applyBorder="1" applyAlignment="1">
      <alignment horizontal="left" vertical="center" indent="1"/>
    </xf>
    <xf numFmtId="3" fontId="21" fillId="2" borderId="3" xfId="0" applyNumberFormat="1" applyFont="1" applyFill="1" applyBorder="1" applyAlignment="1">
      <alignment horizontal="right" vertical="center" indent="1"/>
    </xf>
    <xf numFmtId="166" fontId="21" fillId="2" borderId="3" xfId="3" applyNumberFormat="1" applyFont="1" applyFill="1" applyBorder="1" applyAlignment="1">
      <alignment horizontal="right" vertical="center" indent="1"/>
    </xf>
    <xf numFmtId="166" fontId="21" fillId="2" borderId="3" xfId="3" applyNumberFormat="1" applyFont="1" applyFill="1" applyBorder="1"/>
    <xf numFmtId="9" fontId="21" fillId="2" borderId="3" xfId="4" applyFont="1" applyFill="1" applyBorder="1" applyAlignment="1">
      <alignment vertical="center"/>
    </xf>
    <xf numFmtId="166" fontId="21" fillId="2" borderId="3" xfId="3" applyNumberFormat="1" applyFont="1" applyFill="1" applyBorder="1" applyAlignment="1">
      <alignment horizontal="right" indent="3"/>
    </xf>
    <xf numFmtId="9" fontId="16" fillId="2" borderId="3" xfId="4" applyFont="1" applyFill="1" applyBorder="1" applyAlignment="1"/>
    <xf numFmtId="166" fontId="16" fillId="2" borderId="3" xfId="3" applyNumberFormat="1" applyFont="1" applyFill="1" applyBorder="1"/>
    <xf numFmtId="0" fontId="15" fillId="2" borderId="3" xfId="0" applyFont="1" applyFill="1" applyBorder="1" applyAlignment="1">
      <alignment horizontal="left" vertical="center" indent="1"/>
    </xf>
    <xf numFmtId="9" fontId="0" fillId="0" borderId="0" xfId="4" applyFont="1"/>
    <xf numFmtId="166" fontId="16" fillId="2" borderId="0" xfId="3" applyNumberFormat="1" applyFont="1" applyFill="1" applyBorder="1"/>
    <xf numFmtId="9" fontId="16" fillId="2" borderId="0" xfId="4" applyFont="1" applyFill="1" applyBorder="1"/>
    <xf numFmtId="43" fontId="0" fillId="0" borderId="0" xfId="0" applyNumberFormat="1"/>
    <xf numFmtId="0" fontId="16" fillId="2" borderId="2" xfId="0" applyFont="1" applyFill="1" applyBorder="1" applyAlignment="1">
      <alignment horizontal="left" vertical="center" indent="1"/>
    </xf>
    <xf numFmtId="166" fontId="21" fillId="2" borderId="2" xfId="3" applyNumberFormat="1" applyFont="1" applyFill="1" applyBorder="1" applyAlignment="1">
      <alignment horizontal="right" vertical="center" indent="1"/>
    </xf>
    <xf numFmtId="9" fontId="21" fillId="2" borderId="2" xfId="4" applyFont="1" applyFill="1" applyBorder="1" applyAlignment="1">
      <alignment vertical="center"/>
    </xf>
    <xf numFmtId="166" fontId="21" fillId="2" borderId="2" xfId="3" applyNumberFormat="1" applyFont="1" applyFill="1" applyBorder="1" applyAlignment="1">
      <alignment horizontal="right" indent="3"/>
    </xf>
    <xf numFmtId="0" fontId="0" fillId="0" borderId="0" xfId="0" applyFill="1"/>
    <xf numFmtId="0" fontId="11" fillId="0" borderId="0" xfId="0" applyFont="1" applyFill="1"/>
    <xf numFmtId="0" fontId="19" fillId="0" borderId="0" xfId="0" applyFont="1" applyFill="1" applyBorder="1" applyAlignment="1">
      <alignment horizontal="center" vertical="center" wrapText="1"/>
    </xf>
    <xf numFmtId="3" fontId="16" fillId="0" borderId="0" xfId="0" applyNumberFormat="1" applyFont="1" applyFill="1" applyAlignment="1">
      <alignment vertical="center"/>
    </xf>
    <xf numFmtId="0" fontId="16" fillId="0" borderId="0" xfId="0" applyFont="1" applyFill="1"/>
    <xf numFmtId="0" fontId="23" fillId="0" borderId="0" xfId="0" applyFont="1"/>
    <xf numFmtId="168" fontId="23" fillId="0" borderId="0" xfId="4" applyNumberFormat="1" applyFont="1"/>
    <xf numFmtId="0" fontId="0" fillId="0" borderId="0" xfId="0" applyFont="1"/>
    <xf numFmtId="0" fontId="20" fillId="3" borderId="2" xfId="0" applyFont="1" applyFill="1" applyBorder="1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14" fillId="2" borderId="0" xfId="0" applyFont="1" applyFill="1" applyAlignment="1">
      <alignment vertical="center" wrapText="1"/>
    </xf>
    <xf numFmtId="0" fontId="28" fillId="2" borderId="0" xfId="0" applyFont="1" applyFill="1" applyAlignment="1">
      <alignment vertical="center"/>
    </xf>
    <xf numFmtId="0" fontId="29" fillId="2" borderId="0" xfId="0" applyFont="1" applyFill="1" applyAlignment="1">
      <alignment vertical="center"/>
    </xf>
    <xf numFmtId="0" fontId="29" fillId="2" borderId="0" xfId="0" applyFont="1" applyFill="1" applyAlignment="1">
      <alignment horizontal="left" vertical="center"/>
    </xf>
    <xf numFmtId="0" fontId="29" fillId="2" borderId="0" xfId="0" applyFont="1" applyFill="1" applyAlignment="1">
      <alignment horizontal="left" vertical="center" indent="1"/>
    </xf>
    <xf numFmtId="3" fontId="30" fillId="2" borderId="0" xfId="0" applyNumberFormat="1" applyFont="1" applyFill="1" applyAlignment="1">
      <alignment horizontal="right" vertical="center" indent="1"/>
    </xf>
    <xf numFmtId="165" fontId="30" fillId="2" borderId="0" xfId="0" applyNumberFormat="1" applyFont="1" applyFill="1" applyAlignment="1">
      <alignment horizontal="right" vertical="center" indent="1"/>
    </xf>
    <xf numFmtId="0" fontId="30" fillId="2" borderId="0" xfId="0" applyFont="1" applyFill="1"/>
    <xf numFmtId="165" fontId="30" fillId="2" borderId="0" xfId="0" applyNumberFormat="1" applyFont="1" applyFill="1" applyAlignment="1">
      <alignment horizontal="right" indent="3"/>
    </xf>
    <xf numFmtId="0" fontId="18" fillId="2" borderId="0" xfId="0" applyFont="1" applyFill="1"/>
    <xf numFmtId="3" fontId="30" fillId="2" borderId="0" xfId="0" applyNumberFormat="1" applyFont="1" applyFill="1" applyAlignment="1">
      <alignment vertical="center"/>
    </xf>
    <xf numFmtId="0" fontId="20" fillId="3" borderId="0" xfId="0" applyFont="1" applyFill="1" applyAlignment="1">
      <alignment horizontal="center" vertical="center"/>
    </xf>
    <xf numFmtId="0" fontId="20" fillId="3" borderId="4" xfId="0" applyFont="1" applyFill="1" applyBorder="1" applyAlignment="1">
      <alignment horizontal="center" vertical="center"/>
    </xf>
    <xf numFmtId="166" fontId="21" fillId="2" borderId="0" xfId="3" applyNumberFormat="1" applyFont="1" applyFill="1"/>
    <xf numFmtId="9" fontId="21" fillId="2" borderId="0" xfId="4" applyFont="1" applyFill="1" applyAlignment="1"/>
    <xf numFmtId="0" fontId="25" fillId="0" borderId="0" xfId="0" applyFont="1"/>
    <xf numFmtId="166" fontId="21" fillId="2" borderId="0" xfId="3" applyNumberFormat="1" applyFont="1" applyFill="1" applyAlignment="1">
      <alignment horizontal="right" indent="3"/>
    </xf>
    <xf numFmtId="0" fontId="20" fillId="3" borderId="4" xfId="0" applyFont="1" applyFill="1" applyBorder="1" applyAlignment="1">
      <alignment horizontal="center" vertical="center" wrapText="1"/>
    </xf>
    <xf numFmtId="166" fontId="23" fillId="0" borderId="0" xfId="3" applyNumberFormat="1" applyFont="1"/>
    <xf numFmtId="9" fontId="0" fillId="0" borderId="0" xfId="4" applyNumberFormat="1" applyFont="1"/>
    <xf numFmtId="9" fontId="30" fillId="2" borderId="0" xfId="4" applyFont="1" applyFill="1" applyAlignment="1">
      <alignment horizontal="center" vertical="center"/>
    </xf>
    <xf numFmtId="0" fontId="1" fillId="0" borderId="0" xfId="2"/>
    <xf numFmtId="0" fontId="34" fillId="0" borderId="0" xfId="1" applyFont="1" applyAlignment="1">
      <alignment vertical="center"/>
    </xf>
    <xf numFmtId="0" fontId="35" fillId="2" borderId="0" xfId="0" applyFont="1" applyFill="1"/>
    <xf numFmtId="0" fontId="35" fillId="2" borderId="0" xfId="0" applyFont="1" applyFill="1" applyAlignment="1">
      <alignment vertical="center"/>
    </xf>
    <xf numFmtId="0" fontId="35" fillId="2" borderId="0" xfId="0" applyFont="1" applyFill="1" applyAlignment="1">
      <alignment horizontal="right" indent="3"/>
    </xf>
    <xf numFmtId="165" fontId="35" fillId="2" borderId="0" xfId="0" applyNumberFormat="1" applyFont="1" applyFill="1" applyAlignment="1">
      <alignment horizontal="right" indent="3"/>
    </xf>
    <xf numFmtId="0" fontId="35" fillId="2" borderId="0" xfId="0" applyFont="1" applyFill="1" applyAlignment="1">
      <alignment horizontal="center"/>
    </xf>
    <xf numFmtId="3" fontId="36" fillId="2" borderId="0" xfId="0" applyNumberFormat="1" applyFont="1" applyFill="1" applyAlignment="1">
      <alignment vertical="center"/>
    </xf>
    <xf numFmtId="9" fontId="36" fillId="2" borderId="0" xfId="4" applyFont="1" applyFill="1" applyAlignment="1">
      <alignment horizontal="center" vertical="center"/>
    </xf>
    <xf numFmtId="165" fontId="36" fillId="2" borderId="0" xfId="0" applyNumberFormat="1" applyFont="1" applyFill="1" applyAlignment="1">
      <alignment horizontal="right" indent="3"/>
    </xf>
    <xf numFmtId="0" fontId="30" fillId="2" borderId="0" xfId="0" applyFont="1" applyFill="1" applyAlignment="1">
      <alignment vertical="center"/>
    </xf>
    <xf numFmtId="9" fontId="30" fillId="2" borderId="0" xfId="4" applyFont="1" applyFill="1" applyAlignment="1">
      <alignment horizontal="center"/>
    </xf>
    <xf numFmtId="0" fontId="30" fillId="2" borderId="0" xfId="0" applyFont="1" applyFill="1" applyAlignment="1">
      <alignment horizontal="right" indent="3"/>
    </xf>
    <xf numFmtId="168" fontId="33" fillId="2" borderId="0" xfId="4" applyNumberFormat="1" applyFont="1" applyFill="1" applyAlignment="1">
      <alignment vertical="center"/>
    </xf>
    <xf numFmtId="0" fontId="21" fillId="2" borderId="0" xfId="0" applyFont="1" applyFill="1" applyAlignment="1">
      <alignment vertical="center"/>
    </xf>
    <xf numFmtId="168" fontId="21" fillId="2" borderId="0" xfId="4" applyNumberFormat="1" applyFont="1" applyFill="1" applyAlignment="1">
      <alignment vertical="center"/>
    </xf>
    <xf numFmtId="168" fontId="25" fillId="0" borderId="0" xfId="4" applyNumberFormat="1" applyFont="1"/>
    <xf numFmtId="166" fontId="17" fillId="0" borderId="0" xfId="3" applyNumberFormat="1" applyFont="1"/>
    <xf numFmtId="9" fontId="26" fillId="0" borderId="0" xfId="4" applyFont="1"/>
    <xf numFmtId="0" fontId="21" fillId="2" borderId="0" xfId="0" applyFont="1" applyFill="1"/>
    <xf numFmtId="3" fontId="33" fillId="2" borderId="0" xfId="0" applyNumberFormat="1" applyFont="1" applyFill="1" applyAlignment="1">
      <alignment vertical="center"/>
    </xf>
    <xf numFmtId="0" fontId="37" fillId="0" borderId="0" xfId="0" applyFont="1" applyFill="1"/>
    <xf numFmtId="0" fontId="25" fillId="0" borderId="0" xfId="0" applyFont="1" applyFill="1"/>
    <xf numFmtId="9" fontId="15" fillId="2" borderId="0" xfId="4" applyFont="1" applyFill="1" applyAlignment="1">
      <alignment horizontal="right" indent="3"/>
    </xf>
    <xf numFmtId="9" fontId="16" fillId="2" borderId="0" xfId="4" applyFont="1" applyFill="1" applyAlignment="1">
      <alignment horizontal="right" indent="3"/>
    </xf>
    <xf numFmtId="0" fontId="38" fillId="0" borderId="0" xfId="0" applyFont="1"/>
    <xf numFmtId="166" fontId="38" fillId="0" borderId="0" xfId="3" applyNumberFormat="1" applyFont="1"/>
    <xf numFmtId="43" fontId="38" fillId="0" borderId="0" xfId="3" applyFont="1"/>
    <xf numFmtId="0" fontId="39" fillId="2" borderId="0" xfId="0" applyFont="1" applyFill="1" applyAlignment="1">
      <alignment vertical="center"/>
    </xf>
    <xf numFmtId="166" fontId="39" fillId="2" borderId="0" xfId="3" applyNumberFormat="1" applyFont="1" applyFill="1" applyAlignment="1">
      <alignment vertical="center"/>
    </xf>
    <xf numFmtId="1" fontId="40" fillId="0" borderId="0" xfId="0" applyNumberFormat="1" applyFont="1"/>
    <xf numFmtId="0" fontId="41" fillId="2" borderId="0" xfId="0" applyFont="1" applyFill="1" applyAlignment="1">
      <alignment vertical="center"/>
    </xf>
    <xf numFmtId="166" fontId="41" fillId="2" borderId="0" xfId="3" applyNumberFormat="1" applyFont="1" applyFill="1" applyAlignment="1">
      <alignment vertical="center"/>
    </xf>
    <xf numFmtId="0" fontId="40" fillId="0" borderId="0" xfId="0" applyFont="1" applyBorder="1"/>
    <xf numFmtId="0" fontId="38" fillId="0" borderId="0" xfId="0" applyFont="1" applyBorder="1"/>
    <xf numFmtId="0" fontId="39" fillId="2" borderId="0" xfId="0" applyFont="1" applyFill="1" applyBorder="1" applyAlignment="1">
      <alignment horizontal="left" vertical="center" indent="1"/>
    </xf>
    <xf numFmtId="166" fontId="40" fillId="0" borderId="0" xfId="3" applyNumberFormat="1" applyFont="1" applyBorder="1"/>
    <xf numFmtId="0" fontId="8" fillId="0" borderId="0" xfId="1" applyFont="1" applyAlignment="1">
      <alignment horizontal="center" vertical="center"/>
    </xf>
    <xf numFmtId="0" fontId="7" fillId="0" borderId="0" xfId="2" applyFont="1" applyAlignment="1" applyProtection="1">
      <alignment horizontal="center" vertical="center"/>
      <protection locked="0"/>
    </xf>
    <xf numFmtId="0" fontId="2" fillId="0" borderId="0" xfId="1" applyFont="1" applyAlignment="1" applyProtection="1">
      <alignment horizontal="center" vertical="center"/>
      <protection locked="0"/>
    </xf>
    <xf numFmtId="0" fontId="3" fillId="0" borderId="0" xfId="1" applyFont="1" applyFill="1" applyAlignment="1">
      <alignment horizontal="center" vertical="center"/>
    </xf>
    <xf numFmtId="0" fontId="6" fillId="0" borderId="0" xfId="2" applyFont="1" applyAlignment="1" applyProtection="1">
      <alignment horizontal="center" vertical="center"/>
      <protection locked="0"/>
    </xf>
    <xf numFmtId="0" fontId="13" fillId="2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32" fillId="3" borderId="1" xfId="0" applyFont="1" applyFill="1" applyBorder="1" applyAlignment="1">
      <alignment horizontal="center" vertical="center"/>
    </xf>
    <xf numFmtId="0" fontId="32" fillId="3" borderId="0" xfId="0" applyFont="1" applyFill="1" applyAlignment="1">
      <alignment horizontal="center" vertical="center"/>
    </xf>
    <xf numFmtId="0" fontId="32" fillId="3" borderId="4" xfId="0" applyFont="1" applyFill="1" applyBorder="1" applyAlignment="1">
      <alignment horizontal="center" vertical="center"/>
    </xf>
    <xf numFmtId="0" fontId="32" fillId="3" borderId="2" xfId="0" applyFont="1" applyFill="1" applyBorder="1" applyAlignment="1">
      <alignment horizontal="center" vertical="center"/>
    </xf>
    <xf numFmtId="0" fontId="19" fillId="3" borderId="3" xfId="0" applyFont="1" applyFill="1" applyBorder="1" applyAlignment="1">
      <alignment horizontal="center" vertical="center"/>
    </xf>
    <xf numFmtId="0" fontId="19" fillId="3" borderId="3" xfId="0" applyFont="1" applyFill="1" applyBorder="1" applyAlignment="1">
      <alignment horizontal="center" vertical="center" wrapText="1"/>
    </xf>
    <xf numFmtId="0" fontId="14" fillId="2" borderId="0" xfId="0" applyFont="1" applyFill="1" applyAlignment="1">
      <alignment horizontal="center" vertical="center" wrapText="1"/>
    </xf>
    <xf numFmtId="0" fontId="19" fillId="3" borderId="1" xfId="0" applyFont="1" applyFill="1" applyBorder="1" applyAlignment="1">
      <alignment horizontal="center" vertical="center"/>
    </xf>
    <xf numFmtId="0" fontId="19" fillId="3" borderId="0" xfId="0" applyFont="1" applyFill="1" applyAlignment="1">
      <alignment horizontal="center" vertical="center"/>
    </xf>
    <xf numFmtId="0" fontId="19" fillId="3" borderId="4" xfId="0" applyFont="1" applyFill="1" applyBorder="1" applyAlignment="1">
      <alignment horizontal="center" vertical="center"/>
    </xf>
    <xf numFmtId="0" fontId="20" fillId="3" borderId="2" xfId="0" applyFont="1" applyFill="1" applyBorder="1" applyAlignment="1">
      <alignment horizontal="center"/>
    </xf>
    <xf numFmtId="0" fontId="24" fillId="2" borderId="0" xfId="0" applyFont="1" applyFill="1" applyAlignment="1">
      <alignment horizontal="center" vertical="center" wrapText="1"/>
    </xf>
    <xf numFmtId="0" fontId="25" fillId="2" borderId="0" xfId="0" applyFont="1" applyFill="1" applyAlignment="1">
      <alignment horizontal="center"/>
    </xf>
    <xf numFmtId="0" fontId="16" fillId="2" borderId="6" xfId="0" applyFont="1" applyFill="1" applyBorder="1" applyAlignment="1">
      <alignment horizontal="left" vertical="center"/>
    </xf>
    <xf numFmtId="0" fontId="37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horizontal="left" vertical="center"/>
    </xf>
    <xf numFmtId="0" fontId="31" fillId="2" borderId="0" xfId="0" applyFont="1" applyFill="1" applyAlignment="1">
      <alignment horizontal="center" vertical="center" wrapText="1"/>
    </xf>
    <xf numFmtId="0" fontId="16" fillId="2" borderId="6" xfId="0" applyFont="1" applyFill="1" applyBorder="1" applyAlignment="1">
      <alignment horizontal="left" vertical="center" wrapText="1"/>
    </xf>
    <xf numFmtId="0" fontId="16" fillId="2" borderId="0" xfId="0" applyFont="1" applyFill="1" applyBorder="1" applyAlignment="1">
      <alignment horizontal="left" vertical="center" wrapText="1"/>
    </xf>
    <xf numFmtId="0" fontId="20" fillId="3" borderId="1" xfId="0" applyFont="1" applyFill="1" applyBorder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4" xfId="0" applyFont="1" applyFill="1" applyBorder="1" applyAlignment="1">
      <alignment horizontal="center" vertical="center"/>
    </xf>
    <xf numFmtId="0" fontId="20" fillId="3" borderId="3" xfId="0" applyFont="1" applyFill="1" applyBorder="1" applyAlignment="1">
      <alignment horizontal="center" vertical="center"/>
    </xf>
    <xf numFmtId="0" fontId="20" fillId="3" borderId="0" xfId="0" applyFont="1" applyFill="1" applyAlignment="1">
      <alignment horizontal="center" vertical="center" wrapText="1"/>
    </xf>
    <xf numFmtId="0" fontId="20" fillId="3" borderId="4" xfId="0" applyFont="1" applyFill="1" applyBorder="1" applyAlignment="1">
      <alignment horizontal="center" vertical="center" wrapText="1"/>
    </xf>
    <xf numFmtId="0" fontId="20" fillId="3" borderId="1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/>
    </xf>
    <xf numFmtId="0" fontId="19" fillId="3" borderId="0" xfId="0" applyFont="1" applyFill="1" applyAlignment="1">
      <alignment horizontal="center" vertical="center" wrapText="1"/>
    </xf>
    <xf numFmtId="0" fontId="19" fillId="3" borderId="4" xfId="0" applyFont="1" applyFill="1" applyBorder="1" applyAlignment="1">
      <alignment horizontal="center" vertical="center" wrapText="1"/>
    </xf>
    <xf numFmtId="0" fontId="27" fillId="2" borderId="0" xfId="0" applyFont="1" applyFill="1" applyAlignment="1">
      <alignment horizontal="center" vertical="center"/>
    </xf>
    <xf numFmtId="166" fontId="33" fillId="2" borderId="3" xfId="3" applyNumberFormat="1" applyFont="1" applyFill="1" applyBorder="1"/>
    <xf numFmtId="167" fontId="21" fillId="2" borderId="0" xfId="3" applyNumberFormat="1" applyFont="1" applyFill="1"/>
    <xf numFmtId="167" fontId="33" fillId="2" borderId="3" xfId="3" applyNumberFormat="1" applyFont="1" applyFill="1" applyBorder="1"/>
    <xf numFmtId="9" fontId="16" fillId="2" borderId="0" xfId="4" applyNumberFormat="1" applyFont="1" applyFill="1" applyAlignment="1"/>
  </cellXfs>
  <cellStyles count="5">
    <cellStyle name="Comma" xfId="3" builtinId="3"/>
    <cellStyle name="Normal" xfId="0" builtinId="0"/>
    <cellStyle name="Normal 2" xfId="1" xr:uid="{91DE530E-E1C9-4CE3-8AF0-7483BD947FBA}"/>
    <cellStyle name="Normal 6" xfId="2" xr:uid="{175BB08C-3442-49D4-9120-7A31B56EB7DC}"/>
    <cellStyle name="Percent" xfId="4" builtinId="5"/>
  </cellStyles>
  <dxfs count="0"/>
  <tableStyles count="0" defaultTableStyle="TableStyleMedium2" defaultPivotStyle="PivotStyleLight16"/>
  <colors>
    <mruColors>
      <color rgb="FFF05A5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712037037037034E-2"/>
          <c:y val="5.2916666666666667E-2"/>
          <c:w val="0.86425092592592589"/>
          <c:h val="0.71677651956502719"/>
        </c:manualLayout>
      </c:layout>
      <c:barChart>
        <c:barDir val="col"/>
        <c:grouping val="clustered"/>
        <c:varyColors val="0"/>
        <c:ser>
          <c:idx val="4"/>
          <c:order val="4"/>
          <c:tx>
            <c:strRef>
              <c:f>'MR Norte'!$C$89</c:f>
              <c:strCache>
                <c:ptCount val="1"/>
                <c:pt idx="0">
                  <c:v>MR NORTE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val>
            <c:numRef>
              <c:f>'MR Norte'!$D$89:$L$89</c:f>
              <c:numCache>
                <c:formatCode>_-* #,##0.0_-;\-* #,##0.0_-;_-* "-"??_-;_-@_-</c:formatCode>
                <c:ptCount val="9"/>
                <c:pt idx="0">
                  <c:v>4.1599080858403887</c:v>
                </c:pt>
                <c:pt idx="1">
                  <c:v>4.577022681488768</c:v>
                </c:pt>
                <c:pt idx="2">
                  <c:v>4.7479917268116401</c:v>
                </c:pt>
                <c:pt idx="3">
                  <c:v>4.7832255547836047</c:v>
                </c:pt>
                <c:pt idx="4">
                  <c:v>4.8922893246857697</c:v>
                </c:pt>
                <c:pt idx="5">
                  <c:v>4.8686723159835594</c:v>
                </c:pt>
                <c:pt idx="6">
                  <c:v>3.6539227475472935</c:v>
                </c:pt>
                <c:pt idx="7">
                  <c:v>3.4378133982340637</c:v>
                </c:pt>
                <c:pt idx="8">
                  <c:v>3.2822026280962024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244-4DC7-99E4-A3F55B62C8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12159680"/>
        <c:axId val="501135984"/>
      </c:barChart>
      <c:lineChart>
        <c:grouping val="standard"/>
        <c:varyColors val="0"/>
        <c:ser>
          <c:idx val="0"/>
          <c:order val="0"/>
          <c:tx>
            <c:strRef>
              <c:f>'MR Norte'!$C$84</c:f>
              <c:strCache>
                <c:ptCount val="1"/>
                <c:pt idx="0">
                  <c:v>Cajamarca</c:v>
                </c:pt>
              </c:strCache>
            </c:strRef>
          </c:tx>
          <c:spPr>
            <a:ln w="28575" cap="rnd">
              <a:solidFill>
                <a:schemeClr val="accent6">
                  <a:lumMod val="5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'MR Norte'!$D$83:$L$83</c:f>
              <c:numCache>
                <c:formatCode>General</c:formatCode>
                <c:ptCount val="9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</c:numCache>
            </c:numRef>
          </c:cat>
          <c:val>
            <c:numRef>
              <c:f>'MR Norte'!$D$84:$L$84</c:f>
              <c:numCache>
                <c:formatCode>_-* #,##0.0_-;\-* #,##0.0_-;_-* "-"??_-;_-@_-</c:formatCode>
                <c:ptCount val="9"/>
                <c:pt idx="0">
                  <c:v>2.8403611354046392</c:v>
                </c:pt>
                <c:pt idx="1">
                  <c:v>2.9609860478337424</c:v>
                </c:pt>
                <c:pt idx="2">
                  <c:v>3.2129799142855648</c:v>
                </c:pt>
                <c:pt idx="3">
                  <c:v>3.2031272981621242</c:v>
                </c:pt>
                <c:pt idx="4">
                  <c:v>3.0643187465241168</c:v>
                </c:pt>
                <c:pt idx="5">
                  <c:v>3.1226173778861441</c:v>
                </c:pt>
                <c:pt idx="6">
                  <c:v>1.6851531568730211</c:v>
                </c:pt>
                <c:pt idx="7">
                  <c:v>1.5508405885235697</c:v>
                </c:pt>
                <c:pt idx="8">
                  <c:v>1.4817590218431951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244-4DC7-99E4-A3F55B62C8B4}"/>
            </c:ext>
          </c:extLst>
        </c:ser>
        <c:ser>
          <c:idx val="1"/>
          <c:order val="1"/>
          <c:tx>
            <c:strRef>
              <c:f>'MR Norte'!$C$85</c:f>
              <c:strCache>
                <c:ptCount val="1"/>
                <c:pt idx="0">
                  <c:v>La Libertad</c:v>
                </c:pt>
              </c:strCache>
            </c:strRef>
          </c:tx>
          <c:spPr>
            <a:ln w="28575" cap="rnd">
              <a:solidFill>
                <a:schemeClr val="accent6">
                  <a:lumMod val="75000"/>
                </a:schemeClr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'MR Norte'!$D$83:$L$83</c:f>
              <c:numCache>
                <c:formatCode>General</c:formatCode>
                <c:ptCount val="9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</c:numCache>
            </c:numRef>
          </c:cat>
          <c:val>
            <c:numRef>
              <c:f>'MR Norte'!$D$85:$L$85</c:f>
              <c:numCache>
                <c:formatCode>_-* #,##0.0_-;\-* #,##0.0_-;_-* "-"??_-;_-@_-</c:formatCode>
                <c:ptCount val="9"/>
                <c:pt idx="0">
                  <c:v>4.576763770337994</c:v>
                </c:pt>
                <c:pt idx="1">
                  <c:v>5.3464853197639171</c:v>
                </c:pt>
                <c:pt idx="2">
                  <c:v>5.4437766745057043</c:v>
                </c:pt>
                <c:pt idx="3">
                  <c:v>5.4311587188918287</c:v>
                </c:pt>
                <c:pt idx="4">
                  <c:v>5.5779707342468807</c:v>
                </c:pt>
                <c:pt idx="5">
                  <c:v>5.4059699753477277</c:v>
                </c:pt>
                <c:pt idx="6">
                  <c:v>4.4608095062132849</c:v>
                </c:pt>
                <c:pt idx="7">
                  <c:v>4.3063156117167471</c:v>
                </c:pt>
                <c:pt idx="8">
                  <c:v>4.2060549353341861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244-4DC7-99E4-A3F55B62C8B4}"/>
            </c:ext>
          </c:extLst>
        </c:ser>
        <c:ser>
          <c:idx val="2"/>
          <c:order val="2"/>
          <c:tx>
            <c:strRef>
              <c:f>'MR Norte'!$C$86</c:f>
              <c:strCache>
                <c:ptCount val="1"/>
                <c:pt idx="0">
                  <c:v>Lambayeque</c:v>
                </c:pt>
              </c:strCache>
            </c:strRef>
          </c:tx>
          <c:spPr>
            <a:ln w="28575" cap="rnd">
              <a:solidFill>
                <a:srgbClr val="00B05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'MR Norte'!$D$83:$L$83</c:f>
              <c:numCache>
                <c:formatCode>General</c:formatCode>
                <c:ptCount val="9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</c:numCache>
            </c:numRef>
          </c:cat>
          <c:val>
            <c:numRef>
              <c:f>'MR Norte'!$D$86:$L$86</c:f>
              <c:numCache>
                <c:formatCode>_-* #,##0.0_-;\-* #,##0.0_-;_-* "-"??_-;_-@_-</c:formatCode>
                <c:ptCount val="9"/>
                <c:pt idx="0">
                  <c:v>4.4742365325480371</c:v>
                </c:pt>
                <c:pt idx="1">
                  <c:v>4.6778645064610984</c:v>
                </c:pt>
                <c:pt idx="2">
                  <c:v>4.7186825438337614</c:v>
                </c:pt>
                <c:pt idx="3">
                  <c:v>4.9974219648593978</c:v>
                </c:pt>
                <c:pt idx="4">
                  <c:v>5.1936033692321493</c:v>
                </c:pt>
                <c:pt idx="5">
                  <c:v>5.387308438242707</c:v>
                </c:pt>
                <c:pt idx="6">
                  <c:v>4.3365306814966269</c:v>
                </c:pt>
                <c:pt idx="7">
                  <c:v>4.0717240371730012</c:v>
                </c:pt>
                <c:pt idx="8">
                  <c:v>3.8110773325446585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244-4DC7-99E4-A3F55B62C8B4}"/>
            </c:ext>
          </c:extLst>
        </c:ser>
        <c:ser>
          <c:idx val="3"/>
          <c:order val="3"/>
          <c:tx>
            <c:strRef>
              <c:f>'MR Norte'!$C$87</c:f>
              <c:strCache>
                <c:ptCount val="1"/>
                <c:pt idx="0">
                  <c:v>Piura</c:v>
                </c:pt>
              </c:strCache>
            </c:strRef>
          </c:tx>
          <c:spPr>
            <a:ln w="28575" cap="rnd">
              <a:solidFill>
                <a:srgbClr val="00B050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'MR Norte'!$D$83:$L$83</c:f>
              <c:numCache>
                <c:formatCode>General</c:formatCode>
                <c:ptCount val="9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</c:numCache>
            </c:numRef>
          </c:cat>
          <c:val>
            <c:numRef>
              <c:f>'MR Norte'!$D$87:$L$87</c:f>
              <c:numCache>
                <c:formatCode>_-* #,##0.0_-;\-* #,##0.0_-;_-* "-"??_-;_-@_-</c:formatCode>
                <c:ptCount val="9"/>
                <c:pt idx="0">
                  <c:v>4.6676857780615437</c:v>
                </c:pt>
                <c:pt idx="1">
                  <c:v>5.1250343046651041</c:v>
                </c:pt>
                <c:pt idx="2">
                  <c:v>5.3020066728760273</c:v>
                </c:pt>
                <c:pt idx="3">
                  <c:v>5.3141618617786497</c:v>
                </c:pt>
                <c:pt idx="4">
                  <c:v>5.5417549715729493</c:v>
                </c:pt>
                <c:pt idx="5">
                  <c:v>5.3923494840429171</c:v>
                </c:pt>
                <c:pt idx="6">
                  <c:v>4.025524366922733</c:v>
                </c:pt>
                <c:pt idx="7">
                  <c:v>3.6791177974079798</c:v>
                </c:pt>
                <c:pt idx="8">
                  <c:v>3.4423277622363004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244-4DC7-99E4-A3F55B62C8B4}"/>
            </c:ext>
          </c:extLst>
        </c:ser>
        <c:ser>
          <c:idx val="5"/>
          <c:order val="5"/>
          <c:tx>
            <c:strRef>
              <c:f>'MR Norte'!$C$88</c:f>
              <c:strCache>
                <c:ptCount val="1"/>
                <c:pt idx="0">
                  <c:v>Tumbes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'MR Norte'!$D$83:$L$83</c:f>
              <c:numCache>
                <c:formatCode>General</c:formatCode>
                <c:ptCount val="9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</c:numCache>
            </c:numRef>
          </c:cat>
          <c:val>
            <c:numRef>
              <c:f>'MR Norte'!$D$88:$L$88</c:f>
              <c:numCache>
                <c:formatCode>_-* #,##0.0_-;\-* #,##0.0_-;_-* "-"??_-;_-@_-</c:formatCode>
                <c:ptCount val="9"/>
                <c:pt idx="0">
                  <c:v>3.943442274577504</c:v>
                </c:pt>
                <c:pt idx="1">
                  <c:v>4.3200276481769482</c:v>
                </c:pt>
                <c:pt idx="2">
                  <c:v>5.1142611171251033</c:v>
                </c:pt>
                <c:pt idx="3">
                  <c:v>4.6279739992006226</c:v>
                </c:pt>
                <c:pt idx="4">
                  <c:v>4.5720936032254045</c:v>
                </c:pt>
                <c:pt idx="5">
                  <c:v>4.9309259457105048</c:v>
                </c:pt>
                <c:pt idx="6">
                  <c:v>3.2440910908337393</c:v>
                </c:pt>
                <c:pt idx="7">
                  <c:v>3.2047140427936931</c:v>
                </c:pt>
                <c:pt idx="8">
                  <c:v>3.1662814546032738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2D0-4F0C-9432-E436F8C1A37A}"/>
            </c:ext>
          </c:extLst>
        </c:ser>
        <c:ser>
          <c:idx val="6"/>
          <c:order val="6"/>
          <c:tx>
            <c:strRef>
              <c:f>'MR Norte'!#REF!</c:f>
              <c:strCache>
                <c:ptCount val="1"/>
                <c:pt idx="0">
                  <c:v>#REF!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'MR Norte'!$D$83:$L$83</c:f>
              <c:numCache>
                <c:formatCode>General</c:formatCode>
                <c:ptCount val="9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</c:numCache>
            </c:numRef>
          </c:cat>
          <c:val>
            <c:numRef>
              <c:f>'MR Norte'!#REF!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2D0-4F0C-9432-E436F8C1A37A}"/>
            </c:ext>
          </c:extLst>
        </c:ser>
        <c:ser>
          <c:idx val="7"/>
          <c:order val="7"/>
          <c:tx>
            <c:strRef>
              <c:f>'MR Sur'!#REF!</c:f>
              <c:strCache>
                <c:ptCount val="1"/>
                <c:pt idx="0">
                  <c:v>#REF!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'MR Norte'!$D$83:$L$83</c:f>
              <c:numCache>
                <c:formatCode>General</c:formatCode>
                <c:ptCount val="9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</c:numCache>
            </c:numRef>
          </c:cat>
          <c:val>
            <c:numRef>
              <c:f>'MR Sur'!#REF!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2D0-4F0C-9432-E436F8C1A37A}"/>
            </c:ext>
          </c:extLst>
        </c:ser>
        <c:ser>
          <c:idx val="8"/>
          <c:order val="8"/>
          <c:tx>
            <c:strRef>
              <c:f>'MR Sur'!#REF!</c:f>
              <c:strCache>
                <c:ptCount val="1"/>
                <c:pt idx="0">
                  <c:v>#REF!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'MR Norte'!$D$83:$L$83</c:f>
              <c:numCache>
                <c:formatCode>General</c:formatCode>
                <c:ptCount val="9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</c:numCache>
            </c:numRef>
          </c:cat>
          <c:val>
            <c:numRef>
              <c:f>'MR Sur'!#REF!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2D0-4F0C-9432-E436F8C1A3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2159680"/>
        <c:axId val="501135984"/>
      </c:lineChart>
      <c:catAx>
        <c:axId val="612159680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s-ES"/>
          </a:p>
        </c:txPr>
        <c:crossAx val="501135984"/>
        <c:crosses val="autoZero"/>
        <c:auto val="1"/>
        <c:lblAlgn val="ctr"/>
        <c:lblOffset val="100"/>
        <c:noMultiLvlLbl val="0"/>
      </c:catAx>
      <c:valAx>
        <c:axId val="5011359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.0_-;\-* #,##0.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s-ES"/>
          </a:p>
        </c:txPr>
        <c:crossAx val="6121596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ayout>
        <c:manualLayout>
          <c:xMode val="edge"/>
          <c:yMode val="edge"/>
          <c:x val="9.5862962962962969E-2"/>
          <c:y val="0.85476972075456159"/>
          <c:w val="0.86707037037037038"/>
          <c:h val="0.1190783682168480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ysClr val="windowText" lastClr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 Narrow" panose="020B060602020203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'MR Norte'!$U$39:$U$40</c:f>
              <c:strCache>
                <c:ptCount val="2"/>
                <c:pt idx="0">
                  <c:v>2019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750" b="1" i="0" u="none" strike="noStrike" kern="1200" baseline="0">
                    <a:solidFill>
                      <a:sysClr val="windowText" lastClr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'MR Norte'!$T$41:$T$44</c:f>
              <c:strCache>
                <c:ptCount val="4"/>
                <c:pt idx="0">
                  <c:v>Consumo</c:v>
                </c:pt>
                <c:pt idx="1">
                  <c:v>Microempresa</c:v>
                </c:pt>
                <c:pt idx="2">
                  <c:v>Pequeña empresa</c:v>
                </c:pt>
                <c:pt idx="3">
                  <c:v>Mediana empresa</c:v>
                </c:pt>
              </c:strCache>
            </c:strRef>
          </c:cat>
          <c:val>
            <c:numRef>
              <c:f>'MR Norte'!$U$41:$U$44</c:f>
              <c:numCache>
                <c:formatCode>_-* #,##0_-;\-* #,##0_-;_-* "-"??_-;_-@_-</c:formatCode>
                <c:ptCount val="4"/>
                <c:pt idx="0">
                  <c:v>6062.2743293800004</c:v>
                </c:pt>
                <c:pt idx="1">
                  <c:v>853.78758777999997</c:v>
                </c:pt>
                <c:pt idx="2">
                  <c:v>2609.8247430299998</c:v>
                </c:pt>
                <c:pt idx="3">
                  <c:v>3848.8582591099994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BF-4ABE-A4C0-CCB896D494E1}"/>
            </c:ext>
          </c:extLst>
        </c:ser>
        <c:ser>
          <c:idx val="1"/>
          <c:order val="1"/>
          <c:tx>
            <c:strRef>
              <c:f>'MR Norte'!$V$39:$V$40</c:f>
              <c:strCache>
                <c:ptCount val="2"/>
                <c:pt idx="0">
                  <c:v>2020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750" b="1" i="0" u="none" strike="noStrike" kern="1200" baseline="0">
                      <a:solidFill>
                        <a:srgbClr val="FF0000"/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s-E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2-85BF-4ABE-A4C0-CCB896D494E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750" b="1" i="0" u="none" strike="noStrike" kern="1200" baseline="0">
                    <a:solidFill>
                      <a:sysClr val="windowText" lastClr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'MR Norte'!$T$41:$T$44</c:f>
              <c:strCache>
                <c:ptCount val="4"/>
                <c:pt idx="0">
                  <c:v>Consumo</c:v>
                </c:pt>
                <c:pt idx="1">
                  <c:v>Microempresa</c:v>
                </c:pt>
                <c:pt idx="2">
                  <c:v>Pequeña empresa</c:v>
                </c:pt>
                <c:pt idx="3">
                  <c:v>Mediana empresa</c:v>
                </c:pt>
              </c:strCache>
            </c:strRef>
          </c:cat>
          <c:val>
            <c:numRef>
              <c:f>'MR Norte'!$V$41:$V$44</c:f>
              <c:numCache>
                <c:formatCode>_-* #,##0_-;\-* #,##0_-;_-* "-"??_-;_-@_-</c:formatCode>
                <c:ptCount val="4"/>
                <c:pt idx="0">
                  <c:v>5686.7733515799991</c:v>
                </c:pt>
                <c:pt idx="1">
                  <c:v>1354.9103989</c:v>
                </c:pt>
                <c:pt idx="2">
                  <c:v>3963.1472287699999</c:v>
                </c:pt>
                <c:pt idx="3">
                  <c:v>6595.604925130001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5BF-4ABE-A4C0-CCB896D494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67300848"/>
        <c:axId val="544107600"/>
      </c:barChart>
      <c:catAx>
        <c:axId val="8673008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s-ES"/>
          </a:p>
        </c:txPr>
        <c:crossAx val="544107600"/>
        <c:crosses val="autoZero"/>
        <c:auto val="1"/>
        <c:lblAlgn val="ctr"/>
        <c:lblOffset val="100"/>
        <c:noMultiLvlLbl val="0"/>
      </c:catAx>
      <c:valAx>
        <c:axId val="544107600"/>
        <c:scaling>
          <c:orientation val="minMax"/>
        </c:scaling>
        <c:delete val="0"/>
        <c:axPos val="l"/>
        <c:numFmt formatCode="_-* #,##0_-;\-* #,##0_-;_-* &quot;-&quot;?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s-ES"/>
          </a:p>
        </c:txPr>
        <c:crossAx val="867300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 Narrow" panose="020B060602020203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'MR Norte'!$U$13</c:f>
              <c:strCache>
                <c:ptCount val="1"/>
                <c:pt idx="0">
                  <c:v>Con acceso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5"/>
            <c:invertIfNegative val="0"/>
            <c:bubble3D val="0"/>
            <c:spPr>
              <a:solidFill>
                <a:schemeClr val="accent5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CA2A-4BFD-91BB-C226175EFD54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0777F647-A47D-470B-8BC2-946963D26419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, </a:t>
                    </a:r>
                    <a:fld id="{A7654906-F347-4FE3-B5CD-B9A676F98E77}" type="VALUE">
                      <a:rPr lang="en-US" baseline="0"/>
                      <a:pPr/>
                      <a:t>[VALUE]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78C3-4A9B-8274-36AA48EF055C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B85FBF9E-2728-4EC7-A122-33F65C22264D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, </a:t>
                    </a:r>
                    <a:fld id="{852BCBB6-4BA7-49FC-A797-9F2F6A9B0949}" type="VALUE">
                      <a:rPr lang="en-US" baseline="0"/>
                      <a:pPr/>
                      <a:t>[VALUE]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8-78C3-4A9B-8274-36AA48EF055C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7BFE3D80-B3C5-497E-A769-6E0C7509A43D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, </a:t>
                    </a:r>
                    <a:fld id="{51EFB9F3-139A-40C0-BB6D-13BB8557DBB0}" type="VALUE">
                      <a:rPr lang="en-US" baseline="0"/>
                      <a:pPr/>
                      <a:t>[VALUE]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9-78C3-4A9B-8274-36AA48EF055C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66AFEF2D-88AA-4ACD-A3E8-72447C4118BB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, </a:t>
                    </a:r>
                    <a:fld id="{2163A465-22AB-4FF2-BB2C-8F7C4AF3CBCE}" type="VALUE">
                      <a:rPr lang="en-US" baseline="0"/>
                      <a:pPr/>
                      <a:t>[VALUE]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A-78C3-4A9B-8274-36AA48EF055C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8C48ADCA-1C51-44C5-920C-B39EDCFD4001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, </a:t>
                    </a:r>
                    <a:fld id="{C1D897AB-574E-4ACF-BAA7-B3D2CC7A5937}" type="VALUE">
                      <a:rPr lang="en-US" baseline="0"/>
                      <a:pPr/>
                      <a:t>[VALUE]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B-78C3-4A9B-8274-36AA48EF055C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B5B14D3B-11BE-4940-AC77-88DCA72F61CE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, </a:t>
                    </a:r>
                    <a:fld id="{0D717F74-FF96-4B2A-837E-57B0025A7A77}" type="VALUE">
                      <a:rPr lang="en-US" baseline="0"/>
                      <a:pPr/>
                      <a:t>[VALUE]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1-CA2A-4BFD-91BB-C226175EFD5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'MR Norte'!$T$16:$T$21</c:f>
              <c:strCache>
                <c:ptCount val="6"/>
                <c:pt idx="0">
                  <c:v>Cajamarca</c:v>
                </c:pt>
                <c:pt idx="1">
                  <c:v>La Libertad</c:v>
                </c:pt>
                <c:pt idx="2">
                  <c:v>Lambayeque</c:v>
                </c:pt>
                <c:pt idx="3">
                  <c:v>Piura</c:v>
                </c:pt>
                <c:pt idx="4">
                  <c:v>Tumbes</c:v>
                </c:pt>
                <c:pt idx="5">
                  <c:v>M.R. Norte</c:v>
                </c:pt>
              </c:strCache>
            </c:strRef>
          </c:cat>
          <c:val>
            <c:numRef>
              <c:f>'MR Norte'!$U$16:$U$21</c:f>
              <c:numCache>
                <c:formatCode>_-* #,##0_-;\-* #,##0_-;_-* "-"??_-;_-@_-</c:formatCode>
                <c:ptCount val="6"/>
                <c:pt idx="0">
                  <c:v>337.84629999999999</c:v>
                </c:pt>
                <c:pt idx="1">
                  <c:v>263.15790000000004</c:v>
                </c:pt>
                <c:pt idx="2">
                  <c:v>419.90159999999997</c:v>
                </c:pt>
                <c:pt idx="3">
                  <c:v>379.31209999999999</c:v>
                </c:pt>
                <c:pt idx="4">
                  <c:v>52.31474</c:v>
                </c:pt>
                <c:pt idx="5">
                  <c:v>1452.5326400000001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'MR Norte'!$X$16:$X$21</c15:f>
                <c15:dlblRangeCache>
                  <c:ptCount val="6"/>
                  <c:pt idx="0">
                    <c:v>42%</c:v>
                  </c:pt>
                  <c:pt idx="1">
                    <c:v>27%</c:v>
                  </c:pt>
                  <c:pt idx="2">
                    <c:v>65%</c:v>
                  </c:pt>
                  <c:pt idx="3">
                    <c:v>40%</c:v>
                  </c:pt>
                  <c:pt idx="4">
                    <c:v>40%</c:v>
                  </c:pt>
                  <c:pt idx="5">
                    <c:v>41%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0-78C3-4A9B-8274-36AA48EF055C}"/>
            </c:ext>
          </c:extLst>
        </c:ser>
        <c:ser>
          <c:idx val="1"/>
          <c:order val="1"/>
          <c:tx>
            <c:strRef>
              <c:f>'MR Norte'!$V$13</c:f>
              <c:strCache>
                <c:ptCount val="1"/>
                <c:pt idx="0">
                  <c:v>Sin acceso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dPt>
            <c:idx val="5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CA2A-4BFD-91BB-C226175EFD54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1692728A-85BE-499A-92D9-0AB6AE22E883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, </a:t>
                    </a:r>
                    <a:fld id="{B898AFB2-6231-4743-9B61-532031ED351A}" type="VALUE">
                      <a:rPr lang="en-US" baseline="0"/>
                      <a:pPr/>
                      <a:t>[VALUE]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78C3-4A9B-8274-36AA48EF055C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988EF5F3-F579-4DB3-8B0E-0080ED9219DF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, </a:t>
                    </a:r>
                    <a:fld id="{2A8FE13F-3CC0-4790-9828-96FF7D0CC48A}" type="VALUE">
                      <a:rPr lang="en-US" baseline="0"/>
                      <a:pPr/>
                      <a:t>[VALUE]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78C3-4A9B-8274-36AA48EF055C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D270C447-07C9-4C29-B2E9-9371AB1FB17C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, </a:t>
                    </a:r>
                    <a:fld id="{7A1EBD66-6C88-42D3-B019-FACA70ACD22F}" type="VALUE">
                      <a:rPr lang="en-US" baseline="0"/>
                      <a:pPr/>
                      <a:t>[VALUE]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78C3-4A9B-8274-36AA48EF055C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2C6C81AA-5EC8-49E6-9DB5-C3BA3ECCA770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, </a:t>
                    </a:r>
                    <a:fld id="{F92387EB-D401-4E37-AF64-BEE300AA3536}" type="VALUE">
                      <a:rPr lang="en-US" baseline="0"/>
                      <a:pPr/>
                      <a:t>[VALUE]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78C3-4A9B-8274-36AA48EF055C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A169AD03-13BA-46E1-9090-FB65AB6E283D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, </a:t>
                    </a:r>
                    <a:fld id="{C59B1DFF-AC09-41BF-92EB-8C4938941418}" type="VALUE">
                      <a:rPr lang="en-US" baseline="0"/>
                      <a:pPr/>
                      <a:t>[VALUE]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78C3-4A9B-8274-36AA48EF055C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DC5B5876-E0A6-49DD-BCBC-04D41AD0999B}" type="CELLRANGE">
                      <a:rPr lang="en-US"/>
                      <a:pPr/>
                      <a:t>[CELLRANGE]</a:t>
                    </a:fld>
                    <a:r>
                      <a:rPr lang="en-US" baseline="0"/>
                      <a:t>, </a:t>
                    </a:r>
                    <a:fld id="{4A2DC7E1-8F02-48B6-BAF7-AF73552493C9}" type="VALUE">
                      <a:rPr lang="en-US" baseline="0"/>
                      <a:pPr/>
                      <a:t>[VALUE]</a:t>
                    </a:fld>
                    <a:endParaRPr lang="en-US" baseline="0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CA2A-4BFD-91BB-C226175EFD5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bg1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'MR Norte'!$T$16:$T$21</c:f>
              <c:strCache>
                <c:ptCount val="6"/>
                <c:pt idx="0">
                  <c:v>Cajamarca</c:v>
                </c:pt>
                <c:pt idx="1">
                  <c:v>La Libertad</c:v>
                </c:pt>
                <c:pt idx="2">
                  <c:v>Lambayeque</c:v>
                </c:pt>
                <c:pt idx="3">
                  <c:v>Piura</c:v>
                </c:pt>
                <c:pt idx="4">
                  <c:v>Tumbes</c:v>
                </c:pt>
                <c:pt idx="5">
                  <c:v>M.R. Norte</c:v>
                </c:pt>
              </c:strCache>
            </c:strRef>
          </c:cat>
          <c:val>
            <c:numRef>
              <c:f>'MR Norte'!$V$16:$V$21</c:f>
              <c:numCache>
                <c:formatCode>_-* #,##0_-;\-* #,##0_-;_-* "-"??_-;_-@_-</c:formatCode>
                <c:ptCount val="6"/>
                <c:pt idx="0">
                  <c:v>468.3603</c:v>
                </c:pt>
                <c:pt idx="1">
                  <c:v>711.11689999999999</c:v>
                </c:pt>
                <c:pt idx="2">
                  <c:v>224.91720000000007</c:v>
                </c:pt>
                <c:pt idx="3">
                  <c:v>571.47789999999998</c:v>
                </c:pt>
                <c:pt idx="4">
                  <c:v>78.697059999999993</c:v>
                </c:pt>
                <c:pt idx="5">
                  <c:v>2054.56936</c:v>
                </c:pt>
              </c:numCache>
            </c:numRef>
          </c:val>
          <c:extLst>
            <c:ext xmlns:c15="http://schemas.microsoft.com/office/drawing/2012/chart" uri="{02D57815-91ED-43cb-92C2-25804820EDAC}">
              <c15:datalabelsRange>
                <c15:f>'MR Norte'!$Y$16:$Y$21</c15:f>
                <c15:dlblRangeCache>
                  <c:ptCount val="6"/>
                  <c:pt idx="0">
                    <c:v>58%</c:v>
                  </c:pt>
                  <c:pt idx="1">
                    <c:v>73%</c:v>
                  </c:pt>
                  <c:pt idx="2">
                    <c:v>35%</c:v>
                  </c:pt>
                  <c:pt idx="3">
                    <c:v>60%</c:v>
                  </c:pt>
                  <c:pt idx="4">
                    <c:v>60%</c:v>
                  </c:pt>
                  <c:pt idx="5">
                    <c:v>59%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1-78C3-4A9B-8274-36AA48EF05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9"/>
        <c:overlap val="100"/>
        <c:axId val="772933520"/>
        <c:axId val="544508368"/>
      </c:barChart>
      <c:catAx>
        <c:axId val="77293352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s-ES"/>
          </a:p>
        </c:txPr>
        <c:crossAx val="544508368"/>
        <c:crosses val="autoZero"/>
        <c:auto val="1"/>
        <c:lblAlgn val="ctr"/>
        <c:lblOffset val="100"/>
        <c:noMultiLvlLbl val="0"/>
      </c:catAx>
      <c:valAx>
        <c:axId val="544508368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s-ES"/>
          </a:p>
        </c:txPr>
        <c:crossAx val="7729335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Arial Narrow" panose="020B060602020203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2.png"/><Relationship Id="rId4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99060</xdr:colOff>
      <xdr:row>23</xdr:row>
      <xdr:rowOff>175260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F0B04CF-1165-48C4-9518-837A02248F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366260" cy="49758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412134</xdr:colOff>
      <xdr:row>15</xdr:row>
      <xdr:rowOff>34362</xdr:rowOff>
    </xdr:from>
    <xdr:to>
      <xdr:col>12</xdr:col>
      <xdr:colOff>592134</xdr:colOff>
      <xdr:row>16</xdr:row>
      <xdr:rowOff>1002</xdr:rowOff>
    </xdr:to>
    <xdr:grpSp>
      <xdr:nvGrpSpPr>
        <xdr:cNvPr id="39" name="2 Grupo">
          <a:extLst>
            <a:ext uri="{FF2B5EF4-FFF2-40B4-BE49-F238E27FC236}">
              <a16:creationId xmlns:a16="http://schemas.microsoft.com/office/drawing/2014/main" id="{60FAF7D5-C03D-4C0E-B08B-B3FA141F4079}"/>
            </a:ext>
          </a:extLst>
        </xdr:cNvPr>
        <xdr:cNvGrpSpPr/>
      </xdr:nvGrpSpPr>
      <xdr:grpSpPr>
        <a:xfrm>
          <a:off x="7727334" y="3265242"/>
          <a:ext cx="180000" cy="202860"/>
          <a:chOff x="5800725" y="875070"/>
          <a:chExt cx="219075" cy="213952"/>
        </a:xfrm>
      </xdr:grpSpPr>
      <xdr:sp macro="" textlink="">
        <xdr:nvSpPr>
          <xdr:cNvPr id="40" name="3 Elipse">
            <a:extLst>
              <a:ext uri="{FF2B5EF4-FFF2-40B4-BE49-F238E27FC236}">
                <a16:creationId xmlns:a16="http://schemas.microsoft.com/office/drawing/2014/main" id="{39C867C5-02DD-48DF-B13A-BBCEC7B6FD05}"/>
              </a:ext>
            </a:extLst>
          </xdr:cNvPr>
          <xdr:cNvSpPr/>
        </xdr:nvSpPr>
        <xdr:spPr>
          <a:xfrm>
            <a:off x="5829300" y="955672"/>
            <a:ext cx="152400" cy="133350"/>
          </a:xfrm>
          <a:prstGeom prst="ellipse">
            <a:avLst/>
          </a:prstGeom>
          <a:solidFill>
            <a:srgbClr val="FF0000"/>
          </a:solidFill>
          <a:ln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PE" sz="1100"/>
          </a:p>
        </xdr:txBody>
      </xdr:sp>
      <xdr:sp macro="" textlink="">
        <xdr:nvSpPr>
          <xdr:cNvPr id="41" name="4 Rectángulo">
            <a:extLst>
              <a:ext uri="{FF2B5EF4-FFF2-40B4-BE49-F238E27FC236}">
                <a16:creationId xmlns:a16="http://schemas.microsoft.com/office/drawing/2014/main" id="{414AECB4-781F-46C8-9651-E25B177512FD}"/>
              </a:ext>
            </a:extLst>
          </xdr:cNvPr>
          <xdr:cNvSpPr/>
        </xdr:nvSpPr>
        <xdr:spPr>
          <a:xfrm>
            <a:off x="5800725" y="875070"/>
            <a:ext cx="219075" cy="213359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lang="es-PE" sz="1000" b="1">
                <a:solidFill>
                  <a:schemeClr val="bg1"/>
                </a:solidFill>
              </a:rPr>
              <a:t>1</a:t>
            </a:r>
          </a:p>
        </xdr:txBody>
      </xdr:sp>
    </xdr:grpSp>
    <xdr:clientData/>
  </xdr:twoCellAnchor>
  <xdr:twoCellAnchor>
    <xdr:from>
      <xdr:col>12</xdr:col>
      <xdr:colOff>410871</xdr:colOff>
      <xdr:row>15</xdr:row>
      <xdr:rowOff>179175</xdr:rowOff>
    </xdr:from>
    <xdr:to>
      <xdr:col>12</xdr:col>
      <xdr:colOff>590871</xdr:colOff>
      <xdr:row>16</xdr:row>
      <xdr:rowOff>153435</xdr:rowOff>
    </xdr:to>
    <xdr:grpSp>
      <xdr:nvGrpSpPr>
        <xdr:cNvPr id="42" name="5 Grupo">
          <a:extLst>
            <a:ext uri="{FF2B5EF4-FFF2-40B4-BE49-F238E27FC236}">
              <a16:creationId xmlns:a16="http://schemas.microsoft.com/office/drawing/2014/main" id="{32566DD4-5F99-4602-954D-F94747E22B88}"/>
            </a:ext>
          </a:extLst>
        </xdr:cNvPr>
        <xdr:cNvGrpSpPr/>
      </xdr:nvGrpSpPr>
      <xdr:grpSpPr>
        <a:xfrm>
          <a:off x="7726071" y="3410055"/>
          <a:ext cx="180000" cy="210480"/>
          <a:chOff x="5804224" y="868252"/>
          <a:chExt cx="219075" cy="220770"/>
        </a:xfrm>
      </xdr:grpSpPr>
      <xdr:sp macro="" textlink="">
        <xdr:nvSpPr>
          <xdr:cNvPr id="43" name="6 Elipse">
            <a:extLst>
              <a:ext uri="{FF2B5EF4-FFF2-40B4-BE49-F238E27FC236}">
                <a16:creationId xmlns:a16="http://schemas.microsoft.com/office/drawing/2014/main" id="{1B1F9956-D75A-44CB-A32A-F7A288109D49}"/>
              </a:ext>
            </a:extLst>
          </xdr:cNvPr>
          <xdr:cNvSpPr/>
        </xdr:nvSpPr>
        <xdr:spPr>
          <a:xfrm>
            <a:off x="5829300" y="955672"/>
            <a:ext cx="152400" cy="133350"/>
          </a:xfrm>
          <a:prstGeom prst="ellipse">
            <a:avLst/>
          </a:prstGeom>
          <a:solidFill>
            <a:srgbClr val="FF0000"/>
          </a:solidFill>
          <a:ln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PE" sz="1100"/>
          </a:p>
        </xdr:txBody>
      </xdr:sp>
      <xdr:sp macro="" textlink="">
        <xdr:nvSpPr>
          <xdr:cNvPr id="44" name="7 Rectángulo">
            <a:extLst>
              <a:ext uri="{FF2B5EF4-FFF2-40B4-BE49-F238E27FC236}">
                <a16:creationId xmlns:a16="http://schemas.microsoft.com/office/drawing/2014/main" id="{86F47AEC-419B-4177-B52F-1907C9C912D6}"/>
              </a:ext>
            </a:extLst>
          </xdr:cNvPr>
          <xdr:cNvSpPr/>
        </xdr:nvSpPr>
        <xdr:spPr>
          <a:xfrm>
            <a:off x="5804224" y="868252"/>
            <a:ext cx="219075" cy="213359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lang="es-PE" sz="1000" b="1">
                <a:solidFill>
                  <a:schemeClr val="bg1"/>
                </a:solidFill>
              </a:rPr>
              <a:t>2</a:t>
            </a:r>
          </a:p>
        </xdr:txBody>
      </xdr:sp>
    </xdr:grpSp>
    <xdr:clientData/>
  </xdr:twoCellAnchor>
  <xdr:twoCellAnchor>
    <xdr:from>
      <xdr:col>12</xdr:col>
      <xdr:colOff>415394</xdr:colOff>
      <xdr:row>16</xdr:row>
      <xdr:rowOff>178822</xdr:rowOff>
    </xdr:from>
    <xdr:to>
      <xdr:col>12</xdr:col>
      <xdr:colOff>595394</xdr:colOff>
      <xdr:row>17</xdr:row>
      <xdr:rowOff>175942</xdr:rowOff>
    </xdr:to>
    <xdr:grpSp>
      <xdr:nvGrpSpPr>
        <xdr:cNvPr id="45" name="8 Grupo">
          <a:extLst>
            <a:ext uri="{FF2B5EF4-FFF2-40B4-BE49-F238E27FC236}">
              <a16:creationId xmlns:a16="http://schemas.microsoft.com/office/drawing/2014/main" id="{3875FAA8-77FC-45A7-9D21-686B988CDBE2}"/>
            </a:ext>
          </a:extLst>
        </xdr:cNvPr>
        <xdr:cNvGrpSpPr/>
      </xdr:nvGrpSpPr>
      <xdr:grpSpPr>
        <a:xfrm>
          <a:off x="7730594" y="3645922"/>
          <a:ext cx="180000" cy="233340"/>
          <a:chOff x="5803000" y="903849"/>
          <a:chExt cx="219075" cy="213359"/>
        </a:xfrm>
      </xdr:grpSpPr>
      <xdr:sp macro="" textlink="">
        <xdr:nvSpPr>
          <xdr:cNvPr id="46" name="9 Elipse">
            <a:extLst>
              <a:ext uri="{FF2B5EF4-FFF2-40B4-BE49-F238E27FC236}">
                <a16:creationId xmlns:a16="http://schemas.microsoft.com/office/drawing/2014/main" id="{8A90A5AE-1C78-45A3-836D-32E5A5FAD0D1}"/>
              </a:ext>
            </a:extLst>
          </xdr:cNvPr>
          <xdr:cNvSpPr/>
        </xdr:nvSpPr>
        <xdr:spPr>
          <a:xfrm>
            <a:off x="5829300" y="955672"/>
            <a:ext cx="152400" cy="133350"/>
          </a:xfrm>
          <a:prstGeom prst="ellipse">
            <a:avLst/>
          </a:prstGeom>
          <a:solidFill>
            <a:srgbClr val="FF0000"/>
          </a:solidFill>
          <a:ln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PE" sz="1100"/>
          </a:p>
        </xdr:txBody>
      </xdr:sp>
      <xdr:sp macro="" textlink="">
        <xdr:nvSpPr>
          <xdr:cNvPr id="47" name="10 Rectángulo">
            <a:extLst>
              <a:ext uri="{FF2B5EF4-FFF2-40B4-BE49-F238E27FC236}">
                <a16:creationId xmlns:a16="http://schemas.microsoft.com/office/drawing/2014/main" id="{CE94C899-536B-4103-B06A-83D0C0B72388}"/>
              </a:ext>
            </a:extLst>
          </xdr:cNvPr>
          <xdr:cNvSpPr/>
        </xdr:nvSpPr>
        <xdr:spPr>
          <a:xfrm>
            <a:off x="5803000" y="903849"/>
            <a:ext cx="219075" cy="213359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lang="es-PE" sz="1000" b="1">
                <a:solidFill>
                  <a:schemeClr val="bg1"/>
                </a:solidFill>
              </a:rPr>
              <a:t>3</a:t>
            </a:r>
          </a:p>
        </xdr:txBody>
      </xdr:sp>
    </xdr:grpSp>
    <xdr:clientData/>
  </xdr:twoCellAnchor>
  <xdr:twoCellAnchor>
    <xdr:from>
      <xdr:col>12</xdr:col>
      <xdr:colOff>407424</xdr:colOff>
      <xdr:row>17</xdr:row>
      <xdr:rowOff>146823</xdr:rowOff>
    </xdr:from>
    <xdr:to>
      <xdr:col>12</xdr:col>
      <xdr:colOff>587424</xdr:colOff>
      <xdr:row>18</xdr:row>
      <xdr:rowOff>143943</xdr:rowOff>
    </xdr:to>
    <xdr:grpSp>
      <xdr:nvGrpSpPr>
        <xdr:cNvPr id="48" name="11 Grupo">
          <a:extLst>
            <a:ext uri="{FF2B5EF4-FFF2-40B4-BE49-F238E27FC236}">
              <a16:creationId xmlns:a16="http://schemas.microsoft.com/office/drawing/2014/main" id="{6AEBD2AA-46AC-473A-8B3E-E351F2C69D73}"/>
            </a:ext>
          </a:extLst>
        </xdr:cNvPr>
        <xdr:cNvGrpSpPr/>
      </xdr:nvGrpSpPr>
      <xdr:grpSpPr>
        <a:xfrm>
          <a:off x="7722624" y="3850143"/>
          <a:ext cx="180000" cy="180000"/>
          <a:chOff x="5793725" y="876167"/>
          <a:chExt cx="219075" cy="213359"/>
        </a:xfrm>
      </xdr:grpSpPr>
      <xdr:sp macro="" textlink="">
        <xdr:nvSpPr>
          <xdr:cNvPr id="49" name="12 Elipse">
            <a:extLst>
              <a:ext uri="{FF2B5EF4-FFF2-40B4-BE49-F238E27FC236}">
                <a16:creationId xmlns:a16="http://schemas.microsoft.com/office/drawing/2014/main" id="{34E2289A-8D49-4EE4-B4C8-EB692168EB26}"/>
              </a:ext>
            </a:extLst>
          </xdr:cNvPr>
          <xdr:cNvSpPr/>
        </xdr:nvSpPr>
        <xdr:spPr>
          <a:xfrm>
            <a:off x="5829300" y="955672"/>
            <a:ext cx="152400" cy="133350"/>
          </a:xfrm>
          <a:prstGeom prst="ellipse">
            <a:avLst/>
          </a:prstGeom>
          <a:solidFill>
            <a:srgbClr val="FF0000"/>
          </a:solidFill>
          <a:ln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PE" sz="1100"/>
          </a:p>
        </xdr:txBody>
      </xdr:sp>
      <xdr:sp macro="" textlink="">
        <xdr:nvSpPr>
          <xdr:cNvPr id="50" name="13 Rectángulo">
            <a:extLst>
              <a:ext uri="{FF2B5EF4-FFF2-40B4-BE49-F238E27FC236}">
                <a16:creationId xmlns:a16="http://schemas.microsoft.com/office/drawing/2014/main" id="{F3C5C63C-C977-4F14-B08F-7289B6AE82C6}"/>
              </a:ext>
            </a:extLst>
          </xdr:cNvPr>
          <xdr:cNvSpPr/>
        </xdr:nvSpPr>
        <xdr:spPr>
          <a:xfrm>
            <a:off x="5793725" y="876167"/>
            <a:ext cx="219075" cy="213359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lang="es-PE" sz="1000" b="1">
                <a:solidFill>
                  <a:schemeClr val="bg1"/>
                </a:solidFill>
              </a:rPr>
              <a:t>4</a:t>
            </a:r>
          </a:p>
        </xdr:txBody>
      </xdr:sp>
    </xdr:grpSp>
    <xdr:clientData/>
  </xdr:twoCellAnchor>
  <xdr:twoCellAnchor>
    <xdr:from>
      <xdr:col>12</xdr:col>
      <xdr:colOff>413675</xdr:colOff>
      <xdr:row>18</xdr:row>
      <xdr:rowOff>158476</xdr:rowOff>
    </xdr:from>
    <xdr:to>
      <xdr:col>12</xdr:col>
      <xdr:colOff>593675</xdr:colOff>
      <xdr:row>19</xdr:row>
      <xdr:rowOff>155596</xdr:rowOff>
    </xdr:to>
    <xdr:grpSp>
      <xdr:nvGrpSpPr>
        <xdr:cNvPr id="51" name="14 Grupo">
          <a:extLst>
            <a:ext uri="{FF2B5EF4-FFF2-40B4-BE49-F238E27FC236}">
              <a16:creationId xmlns:a16="http://schemas.microsoft.com/office/drawing/2014/main" id="{D1C261B7-875F-4C5A-80A5-EFCFC7FDFE6F}"/>
            </a:ext>
          </a:extLst>
        </xdr:cNvPr>
        <xdr:cNvGrpSpPr/>
      </xdr:nvGrpSpPr>
      <xdr:grpSpPr>
        <a:xfrm>
          <a:off x="7728875" y="4044676"/>
          <a:ext cx="180000" cy="180000"/>
          <a:chOff x="5797226" y="876167"/>
          <a:chExt cx="219075" cy="213359"/>
        </a:xfrm>
      </xdr:grpSpPr>
      <xdr:sp macro="" textlink="">
        <xdr:nvSpPr>
          <xdr:cNvPr id="52" name="15 Elipse">
            <a:extLst>
              <a:ext uri="{FF2B5EF4-FFF2-40B4-BE49-F238E27FC236}">
                <a16:creationId xmlns:a16="http://schemas.microsoft.com/office/drawing/2014/main" id="{4916D6FB-EEAB-4FFE-9C79-DDE823FC0DF0}"/>
              </a:ext>
            </a:extLst>
          </xdr:cNvPr>
          <xdr:cNvSpPr/>
        </xdr:nvSpPr>
        <xdr:spPr>
          <a:xfrm>
            <a:off x="5829300" y="955672"/>
            <a:ext cx="152400" cy="133350"/>
          </a:xfrm>
          <a:prstGeom prst="ellipse">
            <a:avLst/>
          </a:prstGeom>
          <a:solidFill>
            <a:srgbClr val="FF0000"/>
          </a:solidFill>
          <a:ln>
            <a:solidFill>
              <a:srgbClr val="FF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PE" sz="1100"/>
          </a:p>
        </xdr:txBody>
      </xdr:sp>
      <xdr:sp macro="" textlink="">
        <xdr:nvSpPr>
          <xdr:cNvPr id="53" name="16 Rectángulo">
            <a:extLst>
              <a:ext uri="{FF2B5EF4-FFF2-40B4-BE49-F238E27FC236}">
                <a16:creationId xmlns:a16="http://schemas.microsoft.com/office/drawing/2014/main" id="{21D020E0-D22A-449A-B24B-BAF279F94DF3}"/>
              </a:ext>
            </a:extLst>
          </xdr:cNvPr>
          <xdr:cNvSpPr/>
        </xdr:nvSpPr>
        <xdr:spPr>
          <a:xfrm>
            <a:off x="5797226" y="876167"/>
            <a:ext cx="219075" cy="213359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lang="es-PE" sz="1000" b="1">
                <a:solidFill>
                  <a:schemeClr val="bg1"/>
                </a:solidFill>
              </a:rPr>
              <a:t>5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1</xdr:col>
      <xdr:colOff>337201</xdr:colOff>
      <xdr:row>5</xdr:row>
      <xdr:rowOff>57910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0AD7BA6-1487-4B61-B2EC-012E36C3FC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"/>
          <a:ext cx="946800" cy="107898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17</xdr:col>
      <xdr:colOff>108857</xdr:colOff>
      <xdr:row>58</xdr:row>
      <xdr:rowOff>21771</xdr:rowOff>
    </xdr:from>
    <xdr:to>
      <xdr:col>23</xdr:col>
      <xdr:colOff>573274</xdr:colOff>
      <xdr:row>74</xdr:row>
      <xdr:rowOff>108856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28968608-0257-498B-8691-1503DDECBF5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17</xdr:col>
      <xdr:colOff>153298</xdr:colOff>
      <xdr:row>33</xdr:row>
      <xdr:rowOff>2564</xdr:rowOff>
    </xdr:from>
    <xdr:to>
      <xdr:col>23</xdr:col>
      <xdr:colOff>524098</xdr:colOff>
      <xdr:row>50</xdr:row>
      <xdr:rowOff>86024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777DF077-A199-414D-A558-FCA725E2201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17</xdr:col>
      <xdr:colOff>142084</xdr:colOff>
      <xdr:row>11</xdr:row>
      <xdr:rowOff>7172</xdr:rowOff>
    </xdr:from>
    <xdr:to>
      <xdr:col>23</xdr:col>
      <xdr:colOff>542364</xdr:colOff>
      <xdr:row>26</xdr:row>
      <xdr:rowOff>97350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32BE52F9-1230-40FE-B9CB-B6982142B3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1</xdr:col>
      <xdr:colOff>337201</xdr:colOff>
      <xdr:row>5</xdr:row>
      <xdr:rowOff>57910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796F396-8ED2-4CEE-A721-05A87887D9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"/>
          <a:ext cx="946800" cy="107898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1</xdr:col>
      <xdr:colOff>337201</xdr:colOff>
      <xdr:row>5</xdr:row>
      <xdr:rowOff>57910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751776D-04C9-4E0F-96A9-5D9204DBD48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"/>
          <a:ext cx="946800" cy="107898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1</xdr:col>
      <xdr:colOff>337201</xdr:colOff>
      <xdr:row>5</xdr:row>
      <xdr:rowOff>57910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56F6499-B15B-4380-905D-2EED3D9A53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"/>
          <a:ext cx="946800" cy="107898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1</xdr:col>
      <xdr:colOff>337201</xdr:colOff>
      <xdr:row>5</xdr:row>
      <xdr:rowOff>57910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27A5A9E-5FE4-42B4-BC27-E77040EEBB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"/>
          <a:ext cx="946800" cy="107898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1</xdr:col>
      <xdr:colOff>337201</xdr:colOff>
      <xdr:row>5</xdr:row>
      <xdr:rowOff>57910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CE93F93-3043-4AAD-80BC-74FB16E529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"/>
          <a:ext cx="946800" cy="107898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F2F23B-EA72-4F9F-A06B-E12D671789E0}">
  <dimension ref="H4:S24"/>
  <sheetViews>
    <sheetView showGridLines="0" zoomScaleNormal="100" workbookViewId="0">
      <selection activeCell="F26" sqref="F26"/>
    </sheetView>
  </sheetViews>
  <sheetFormatPr defaultRowHeight="14.4"/>
  <sheetData>
    <row r="4" spans="8:19" ht="24.6">
      <c r="I4" s="131" t="s">
        <v>0</v>
      </c>
      <c r="J4" s="131"/>
      <c r="K4" s="131"/>
      <c r="L4" s="131"/>
      <c r="M4" s="131"/>
      <c r="N4" s="131"/>
      <c r="O4" s="131"/>
      <c r="P4" s="131"/>
      <c r="Q4" s="131"/>
      <c r="R4" s="131"/>
    </row>
    <row r="5" spans="8:19" ht="17.399999999999999">
      <c r="I5" s="132" t="s">
        <v>76</v>
      </c>
      <c r="J5" s="132"/>
      <c r="K5" s="132"/>
      <c r="L5" s="132"/>
      <c r="M5" s="132"/>
      <c r="N5" s="132"/>
      <c r="O5" s="132"/>
      <c r="P5" s="132"/>
      <c r="Q5" s="132"/>
      <c r="R5" s="132"/>
    </row>
    <row r="6" spans="8:19">
      <c r="I6" s="2"/>
      <c r="J6" s="2"/>
      <c r="K6" s="3"/>
      <c r="L6" s="3"/>
      <c r="M6" s="3"/>
      <c r="N6" s="3"/>
      <c r="O6" s="3"/>
      <c r="P6" s="3"/>
      <c r="Q6" s="3"/>
      <c r="R6" s="1"/>
    </row>
    <row r="7" spans="8:19">
      <c r="I7" s="3"/>
      <c r="J7" s="3"/>
      <c r="K7" s="3"/>
      <c r="L7" s="3"/>
      <c r="M7" s="3"/>
      <c r="N7" s="3"/>
      <c r="O7" s="3"/>
      <c r="P7" s="3"/>
      <c r="Q7" s="3"/>
      <c r="R7" s="1"/>
    </row>
    <row r="8" spans="8:19" ht="22.8">
      <c r="I8" s="133" t="s">
        <v>77</v>
      </c>
      <c r="J8" s="133"/>
      <c r="K8" s="133"/>
      <c r="L8" s="133"/>
      <c r="M8" s="133"/>
      <c r="N8" s="133"/>
      <c r="O8" s="133"/>
      <c r="P8" s="133"/>
      <c r="Q8" s="133"/>
      <c r="R8" s="133"/>
    </row>
    <row r="9" spans="8:19" ht="22.8">
      <c r="H9" s="130" t="s">
        <v>52</v>
      </c>
      <c r="I9" s="130"/>
      <c r="J9" s="130"/>
      <c r="K9" s="130"/>
      <c r="L9" s="130"/>
      <c r="M9" s="130"/>
      <c r="N9" s="130"/>
      <c r="O9" s="130"/>
      <c r="P9" s="130"/>
      <c r="Q9" s="130"/>
      <c r="R9" s="130"/>
      <c r="S9" s="130"/>
    </row>
    <row r="10" spans="8:19">
      <c r="I10" s="129" t="s">
        <v>78</v>
      </c>
      <c r="J10" s="129"/>
      <c r="K10" s="129"/>
      <c r="L10" s="129"/>
      <c r="M10" s="129"/>
      <c r="N10" s="129"/>
      <c r="O10" s="129"/>
      <c r="P10" s="129"/>
      <c r="Q10" s="129"/>
      <c r="R10" s="129"/>
    </row>
    <row r="11" spans="8:19">
      <c r="I11" s="3"/>
      <c r="J11" s="3"/>
      <c r="K11" s="3"/>
      <c r="L11" s="3"/>
      <c r="M11" s="3"/>
      <c r="N11" s="3"/>
      <c r="O11" s="3"/>
      <c r="P11" s="3"/>
      <c r="Q11" s="3"/>
      <c r="R11" s="1"/>
    </row>
    <row r="12" spans="8:19">
      <c r="I12" s="3"/>
      <c r="J12" s="3"/>
      <c r="K12" s="3"/>
      <c r="L12" s="3"/>
      <c r="M12" s="3"/>
      <c r="N12" s="3"/>
      <c r="O12" s="3"/>
      <c r="P12" s="3"/>
      <c r="Q12" s="3"/>
      <c r="R12" s="1"/>
    </row>
    <row r="13" spans="8:19" ht="22.8">
      <c r="I13" s="3"/>
      <c r="J13" s="4"/>
      <c r="K13" s="4"/>
      <c r="L13" s="4"/>
      <c r="M13" s="6" t="s">
        <v>1</v>
      </c>
      <c r="N13" s="4"/>
      <c r="O13" s="4"/>
      <c r="P13" s="3"/>
      <c r="Q13" s="5"/>
      <c r="R13" s="1"/>
    </row>
    <row r="14" spans="8:19" ht="14.4" customHeight="1">
      <c r="I14" s="10"/>
      <c r="J14" s="10"/>
      <c r="K14" s="10"/>
      <c r="L14" s="10"/>
      <c r="M14" s="7"/>
      <c r="N14" s="10"/>
      <c r="O14" s="10"/>
      <c r="P14" s="10"/>
      <c r="Q14" s="10"/>
      <c r="R14" s="1"/>
    </row>
    <row r="15" spans="8:19" ht="14.4" customHeight="1">
      <c r="I15" s="10"/>
      <c r="J15" s="10"/>
      <c r="K15" s="10"/>
      <c r="L15" s="3"/>
      <c r="M15" s="93" t="s">
        <v>75</v>
      </c>
      <c r="N15" s="3"/>
      <c r="O15" s="3"/>
      <c r="P15" s="10"/>
      <c r="R15" s="1"/>
    </row>
    <row r="16" spans="8:19" ht="18.600000000000001">
      <c r="I16" s="3"/>
      <c r="J16" s="1"/>
      <c r="K16" s="3"/>
      <c r="M16" s="8"/>
      <c r="N16" s="92" t="s">
        <v>70</v>
      </c>
      <c r="O16" s="6"/>
      <c r="P16" s="3"/>
      <c r="R16" s="1"/>
    </row>
    <row r="17" spans="9:18" ht="18.600000000000001">
      <c r="I17" s="1"/>
      <c r="J17" s="6"/>
      <c r="K17" s="6"/>
      <c r="M17" s="8"/>
      <c r="N17" s="92" t="s">
        <v>71</v>
      </c>
      <c r="O17" s="7"/>
      <c r="P17" s="6"/>
      <c r="R17" s="1"/>
    </row>
    <row r="18" spans="9:18">
      <c r="I18" s="1"/>
      <c r="J18" s="7"/>
      <c r="K18" s="7"/>
      <c r="M18" s="8"/>
      <c r="N18" s="92" t="s">
        <v>72</v>
      </c>
      <c r="O18" s="7"/>
      <c r="P18" s="7"/>
      <c r="R18" s="1"/>
    </row>
    <row r="19" spans="9:18">
      <c r="I19" s="1"/>
      <c r="J19" s="7"/>
      <c r="K19" s="7"/>
      <c r="M19" s="8"/>
      <c r="N19" s="92" t="s">
        <v>73</v>
      </c>
      <c r="O19" s="7"/>
      <c r="P19" s="7"/>
      <c r="R19" s="1"/>
    </row>
    <row r="20" spans="9:18">
      <c r="I20" s="1"/>
      <c r="J20" s="7"/>
      <c r="K20" s="7"/>
      <c r="M20" s="8"/>
      <c r="N20" s="92" t="s">
        <v>74</v>
      </c>
      <c r="O20" s="7"/>
      <c r="P20" s="7"/>
      <c r="R20" s="1"/>
    </row>
    <row r="21" spans="9:18">
      <c r="I21" s="1"/>
      <c r="J21" s="7"/>
      <c r="K21" s="7"/>
      <c r="M21" s="8"/>
      <c r="N21" s="92"/>
      <c r="O21" s="7"/>
      <c r="P21" s="7"/>
      <c r="Q21" s="7"/>
      <c r="R21" s="1"/>
    </row>
    <row r="22" spans="9:18">
      <c r="I22" s="1"/>
      <c r="J22" s="7"/>
      <c r="K22" s="7"/>
      <c r="M22" s="8"/>
      <c r="N22" s="7"/>
      <c r="O22" s="7"/>
      <c r="P22" s="7"/>
      <c r="Q22" s="7"/>
      <c r="R22" s="1"/>
    </row>
    <row r="23" spans="9:18">
      <c r="I23" s="1"/>
      <c r="J23" s="7"/>
      <c r="K23" s="7"/>
      <c r="P23" s="7"/>
      <c r="Q23" s="7"/>
      <c r="R23" s="1"/>
    </row>
    <row r="24" spans="9:18">
      <c r="I24" s="1"/>
      <c r="J24" s="9"/>
      <c r="K24" s="1"/>
      <c r="L24" s="1"/>
      <c r="M24" s="8"/>
      <c r="N24" s="1"/>
      <c r="O24" s="1"/>
      <c r="P24" s="1"/>
      <c r="Q24" s="1"/>
      <c r="R24" s="1"/>
    </row>
  </sheetData>
  <mergeCells count="5">
    <mergeCell ref="I10:R10"/>
    <mergeCell ref="H9:S9"/>
    <mergeCell ref="I4:R4"/>
    <mergeCell ref="I5:R5"/>
    <mergeCell ref="I8:R8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AB75B5-71C1-4A29-8216-518A75A1D655}">
  <dimension ref="C2:AJ99"/>
  <sheetViews>
    <sheetView showGridLines="0" topLeftCell="A21" zoomScale="85" zoomScaleNormal="85" workbookViewId="0">
      <selection activeCell="R32" sqref="R32:X53"/>
    </sheetView>
  </sheetViews>
  <sheetFormatPr defaultRowHeight="14.4"/>
  <cols>
    <col min="15" max="15" width="9.109375" customWidth="1"/>
    <col min="17" max="17" width="8.88671875" style="60"/>
    <col min="18" max="24" width="12.21875" customWidth="1"/>
    <col min="28" max="29" width="12.21875" bestFit="1" customWidth="1"/>
  </cols>
  <sheetData>
    <row r="2" spans="3:29" ht="22.8">
      <c r="D2" s="134" t="s">
        <v>52</v>
      </c>
      <c r="E2" s="134"/>
      <c r="F2" s="134"/>
      <c r="G2" s="134"/>
      <c r="H2" s="134"/>
      <c r="I2" s="134"/>
      <c r="J2" s="134"/>
      <c r="K2" s="134"/>
      <c r="L2" s="134"/>
      <c r="M2" s="134"/>
      <c r="N2" s="134"/>
    </row>
    <row r="6" spans="3:29">
      <c r="C6" s="135" t="s">
        <v>2</v>
      </c>
      <c r="D6" s="135"/>
      <c r="E6" s="135"/>
      <c r="F6" s="135"/>
      <c r="G6" s="135"/>
      <c r="H6" s="135"/>
      <c r="I6" s="135"/>
      <c r="J6" s="135"/>
      <c r="K6" s="135"/>
      <c r="L6" s="135"/>
      <c r="M6" s="135"/>
      <c r="N6" s="11"/>
      <c r="O6" s="11"/>
      <c r="P6" s="11"/>
      <c r="Q6" s="61"/>
    </row>
    <row r="7" spans="3:29">
      <c r="C7" s="143" t="s">
        <v>84</v>
      </c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1"/>
      <c r="O7" s="11"/>
      <c r="P7" s="11"/>
      <c r="Q7" s="61"/>
    </row>
    <row r="8" spans="3:29">
      <c r="C8" s="143"/>
      <c r="D8" s="143"/>
      <c r="E8" s="143"/>
      <c r="F8" s="143"/>
      <c r="G8" s="143"/>
      <c r="H8" s="143"/>
      <c r="I8" s="143"/>
      <c r="J8" s="143"/>
      <c r="K8" s="143"/>
      <c r="L8" s="143"/>
      <c r="M8" s="143"/>
      <c r="N8" s="11"/>
      <c r="O8" s="11"/>
      <c r="P8" s="11"/>
      <c r="Q8" s="61"/>
      <c r="R8" s="148" t="s">
        <v>85</v>
      </c>
      <c r="S8" s="148"/>
      <c r="T8" s="148"/>
      <c r="U8" s="148"/>
      <c r="V8" s="148"/>
      <c r="W8" s="148"/>
      <c r="X8" s="148"/>
    </row>
    <row r="9" spans="3:29" ht="14.4" customHeight="1">
      <c r="C9" s="136" t="s">
        <v>3</v>
      </c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1"/>
      <c r="O9" s="11"/>
      <c r="P9" s="11"/>
      <c r="Q9" s="61"/>
      <c r="R9" s="148"/>
      <c r="S9" s="148"/>
      <c r="T9" s="148"/>
      <c r="U9" s="148"/>
      <c r="V9" s="148"/>
      <c r="W9" s="148"/>
      <c r="X9" s="148"/>
    </row>
    <row r="10" spans="3:29">
      <c r="C10" s="137" t="s">
        <v>4</v>
      </c>
      <c r="D10" s="140" t="s">
        <v>5</v>
      </c>
      <c r="E10" s="140"/>
      <c r="F10" s="140"/>
      <c r="G10" s="140"/>
      <c r="H10" s="140"/>
      <c r="I10" s="140"/>
      <c r="J10" s="140"/>
      <c r="K10" s="140"/>
      <c r="L10" s="140"/>
      <c r="M10" s="140"/>
      <c r="N10" s="11"/>
      <c r="O10" s="11"/>
      <c r="P10" s="11"/>
      <c r="Q10" s="61"/>
      <c r="R10" s="148"/>
      <c r="S10" s="148"/>
      <c r="T10" s="148"/>
      <c r="U10" s="148"/>
      <c r="V10" s="148"/>
      <c r="W10" s="148"/>
      <c r="X10" s="148"/>
    </row>
    <row r="11" spans="3:29">
      <c r="C11" s="138"/>
      <c r="D11" s="141">
        <v>2018</v>
      </c>
      <c r="E11" s="141"/>
      <c r="F11" s="141"/>
      <c r="G11" s="26"/>
      <c r="H11" s="141">
        <v>2019</v>
      </c>
      <c r="I11" s="141"/>
      <c r="J11" s="141"/>
      <c r="K11" s="26"/>
      <c r="L11" s="142" t="s">
        <v>19</v>
      </c>
      <c r="M11" s="142"/>
      <c r="N11" s="11"/>
      <c r="O11" s="11"/>
      <c r="P11" s="11"/>
      <c r="Q11" s="61"/>
      <c r="R11" s="149" t="s">
        <v>66</v>
      </c>
      <c r="S11" s="149"/>
      <c r="T11" s="149"/>
      <c r="U11" s="149"/>
      <c r="V11" s="149"/>
      <c r="W11" s="149"/>
      <c r="X11" s="149"/>
    </row>
    <row r="12" spans="3:29" ht="15" thickBot="1">
      <c r="C12" s="139"/>
      <c r="D12" s="83" t="s">
        <v>7</v>
      </c>
      <c r="E12" s="88" t="s">
        <v>20</v>
      </c>
      <c r="F12" s="88" t="s">
        <v>21</v>
      </c>
      <c r="G12" s="88"/>
      <c r="H12" s="88" t="s">
        <v>7</v>
      </c>
      <c r="I12" s="88" t="s">
        <v>20</v>
      </c>
      <c r="J12" s="88" t="s">
        <v>21</v>
      </c>
      <c r="K12" s="88"/>
      <c r="L12" s="88" t="s">
        <v>8</v>
      </c>
      <c r="M12" s="88" t="s">
        <v>9</v>
      </c>
      <c r="N12" s="11"/>
      <c r="O12" s="29" t="s">
        <v>10</v>
      </c>
      <c r="P12" s="29" t="s">
        <v>11</v>
      </c>
      <c r="Q12" s="62"/>
      <c r="R12" s="86"/>
      <c r="S12" s="86"/>
      <c r="T12" s="86"/>
      <c r="U12" s="86"/>
      <c r="V12" s="86"/>
      <c r="W12" s="86"/>
      <c r="X12" s="86"/>
      <c r="Y12" s="86"/>
      <c r="Z12" s="86"/>
      <c r="AA12" s="86"/>
      <c r="AB12" s="86"/>
      <c r="AC12" s="86"/>
    </row>
    <row r="13" spans="3:29"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1"/>
      <c r="O13" s="11"/>
      <c r="P13" s="11"/>
      <c r="Q13" s="61"/>
      <c r="R13" s="86"/>
      <c r="S13" s="86"/>
      <c r="T13" s="117"/>
      <c r="U13" s="117" t="s">
        <v>58</v>
      </c>
      <c r="V13" s="117" t="s">
        <v>59</v>
      </c>
      <c r="W13" s="117"/>
      <c r="X13" s="86"/>
      <c r="Y13" s="86"/>
      <c r="Z13" s="86"/>
      <c r="AA13" s="86"/>
      <c r="AB13" s="86"/>
      <c r="AC13" s="86"/>
    </row>
    <row r="14" spans="3:29" ht="15" customHeight="1">
      <c r="C14" s="14" t="s">
        <v>75</v>
      </c>
      <c r="D14" s="15">
        <f>SUM(D16:D20)</f>
        <v>1284721.0900000001</v>
      </c>
      <c r="E14" s="105">
        <v>0.35435748669879702</v>
      </c>
      <c r="F14" s="105">
        <v>0.40729499713897638</v>
      </c>
      <c r="G14" s="16"/>
      <c r="H14" s="15">
        <f>SUM(H16:H20)</f>
        <v>1452532.64</v>
      </c>
      <c r="I14" s="105">
        <v>0.36879446381811187</v>
      </c>
      <c r="J14" s="105">
        <v>0.41813306351730689</v>
      </c>
      <c r="K14" s="16"/>
      <c r="L14" s="17">
        <f>(I14-E14)*100</f>
        <v>1.4436977119314853</v>
      </c>
      <c r="M14" s="17">
        <f>(J14-F14)*100</f>
        <v>1.0838066378330513</v>
      </c>
      <c r="N14" s="11"/>
      <c r="O14" s="115">
        <f>+H14/D14-1</f>
        <v>0.13062099727809384</v>
      </c>
      <c r="P14" s="18">
        <f>H14-D14</f>
        <v>167811.54999999981</v>
      </c>
      <c r="Q14" s="63"/>
      <c r="R14" s="86"/>
      <c r="S14" s="86"/>
      <c r="T14" s="117"/>
      <c r="U14" s="117"/>
      <c r="V14" s="117"/>
      <c r="W14" s="117"/>
      <c r="X14" s="86"/>
      <c r="Y14" s="86"/>
      <c r="Z14" s="109"/>
      <c r="AA14" s="86"/>
      <c r="AB14" s="86"/>
      <c r="AC14" s="86"/>
    </row>
    <row r="15" spans="3:29" ht="2.4" customHeight="1">
      <c r="C15" s="16"/>
      <c r="D15" s="16"/>
      <c r="E15" s="106"/>
      <c r="F15" s="106"/>
      <c r="G15" s="16"/>
      <c r="H15" s="16"/>
      <c r="I15" s="106"/>
      <c r="J15" s="106"/>
      <c r="K15" s="16"/>
      <c r="L15" s="19"/>
      <c r="M15" s="19"/>
      <c r="N15" s="11"/>
      <c r="O15" s="116"/>
      <c r="P15" s="18"/>
      <c r="Q15" s="64"/>
      <c r="R15" s="86"/>
      <c r="S15" s="86"/>
      <c r="T15" s="117"/>
      <c r="U15" s="118"/>
      <c r="V15" s="119"/>
      <c r="W15" s="117"/>
      <c r="X15" s="108"/>
      <c r="Y15" s="86"/>
      <c r="Z15" s="109"/>
      <c r="AA15" s="86"/>
      <c r="AB15" s="86"/>
      <c r="AC15" s="86"/>
    </row>
    <row r="16" spans="3:29">
      <c r="C16" s="16" t="s">
        <v>70</v>
      </c>
      <c r="D16" s="18">
        <v>229903.3</v>
      </c>
      <c r="E16" s="107">
        <v>0.20397357818508494</v>
      </c>
      <c r="F16" s="107">
        <v>0.40158423981697322</v>
      </c>
      <c r="G16" s="16"/>
      <c r="H16" s="18">
        <v>337846.3</v>
      </c>
      <c r="I16" s="107">
        <v>0.25764891399223688</v>
      </c>
      <c r="J16" s="107">
        <v>0.40835073954186785</v>
      </c>
      <c r="K16" s="16"/>
      <c r="L16" s="20">
        <f t="shared" ref="L16:L20" si="0">(I16-E16)*100</f>
        <v>5.3675335807151949</v>
      </c>
      <c r="M16" s="20">
        <f t="shared" ref="M16:M20" si="1">(J16-F16)*100</f>
        <v>0.67664997248946257</v>
      </c>
      <c r="N16" s="11"/>
      <c r="O16" s="116">
        <f t="shared" ref="O16:O20" si="2">+H16/D16-1</f>
        <v>0.46951479165370835</v>
      </c>
      <c r="P16" s="18">
        <f t="shared" ref="P16:P20" si="3">H16-D16</f>
        <v>107943</v>
      </c>
      <c r="Q16" s="64"/>
      <c r="R16" s="86"/>
      <c r="S16" s="86"/>
      <c r="T16" s="120" t="s">
        <v>70</v>
      </c>
      <c r="U16" s="121">
        <v>337.84629999999999</v>
      </c>
      <c r="V16" s="121">
        <v>468.3603</v>
      </c>
      <c r="W16" s="122">
        <f>+V16+U16</f>
        <v>806.20659999999998</v>
      </c>
      <c r="X16" s="110">
        <f>+U16/W16</f>
        <v>0.41905672813891626</v>
      </c>
      <c r="Y16" s="110">
        <f>+V16/W16</f>
        <v>0.58094327186108374</v>
      </c>
      <c r="Z16" s="109"/>
      <c r="AA16" s="86"/>
      <c r="AB16" s="89">
        <v>337846.3</v>
      </c>
      <c r="AC16" s="89">
        <v>356142.00000000006</v>
      </c>
    </row>
    <row r="17" spans="3:29">
      <c r="C17" s="16" t="s">
        <v>71</v>
      </c>
      <c r="D17" s="18">
        <v>380963.1</v>
      </c>
      <c r="E17" s="107">
        <v>0.4133897124723821</v>
      </c>
      <c r="F17" s="107">
        <v>0.38072547477061419</v>
      </c>
      <c r="G17" s="16"/>
      <c r="H17" s="18">
        <v>263157.90000000002</v>
      </c>
      <c r="I17" s="107">
        <v>0.43087062323063624</v>
      </c>
      <c r="J17" s="107">
        <v>0.43113610324826096</v>
      </c>
      <c r="K17" s="16"/>
      <c r="L17" s="20">
        <f t="shared" si="0"/>
        <v>1.7480910758254142</v>
      </c>
      <c r="M17" s="20">
        <f t="shared" si="1"/>
        <v>5.0410628477646764</v>
      </c>
      <c r="N17" s="11"/>
      <c r="O17" s="116">
        <f t="shared" si="2"/>
        <v>-0.30922994904230872</v>
      </c>
      <c r="P17" s="18">
        <f t="shared" si="3"/>
        <v>-117805.19999999995</v>
      </c>
      <c r="Q17" s="64"/>
      <c r="R17" s="86"/>
      <c r="S17" s="86"/>
      <c r="T17" s="120" t="s">
        <v>71</v>
      </c>
      <c r="U17" s="121">
        <v>263.15790000000004</v>
      </c>
      <c r="V17" s="121">
        <v>711.11689999999999</v>
      </c>
      <c r="W17" s="122">
        <f t="shared" ref="W17:W21" si="4">+V17+U17</f>
        <v>974.27480000000003</v>
      </c>
      <c r="X17" s="110">
        <f t="shared" ref="X17:X21" si="5">+U17/W17</f>
        <v>0.27010644224812141</v>
      </c>
      <c r="Y17" s="110">
        <f t="shared" ref="Y17:Y21" si="6">+V17/W17</f>
        <v>0.72989355775187859</v>
      </c>
      <c r="Z17" s="109"/>
      <c r="AA17" s="86"/>
      <c r="AB17" s="89">
        <v>243106.4</v>
      </c>
      <c r="AC17" s="89">
        <v>478869.29999999993</v>
      </c>
    </row>
    <row r="18" spans="3:29" ht="14.4" customHeight="1">
      <c r="C18" s="16" t="s">
        <v>72</v>
      </c>
      <c r="D18" s="18">
        <v>250656.8</v>
      </c>
      <c r="E18" s="107">
        <v>0.40436266452816771</v>
      </c>
      <c r="F18" s="107">
        <v>0.38751935953999683</v>
      </c>
      <c r="G18" s="16"/>
      <c r="H18" s="18">
        <v>419901.6</v>
      </c>
      <c r="I18" s="107">
        <v>0.4146367767528239</v>
      </c>
      <c r="J18" s="107">
        <v>0.37170902817804274</v>
      </c>
      <c r="K18" s="16"/>
      <c r="L18" s="20">
        <f t="shared" si="0"/>
        <v>1.0274112224656184</v>
      </c>
      <c r="M18" s="20">
        <f t="shared" si="1"/>
        <v>-1.5810331361954089</v>
      </c>
      <c r="N18" s="11"/>
      <c r="O18" s="116">
        <f t="shared" si="2"/>
        <v>0.67520530063417383</v>
      </c>
      <c r="P18" s="18">
        <f t="shared" si="3"/>
        <v>169244.79999999999</v>
      </c>
      <c r="Q18" s="64"/>
      <c r="R18" s="86"/>
      <c r="S18" s="86"/>
      <c r="T18" s="120" t="s">
        <v>72</v>
      </c>
      <c r="U18" s="121">
        <v>419.90159999999997</v>
      </c>
      <c r="V18" s="121">
        <v>224.91720000000007</v>
      </c>
      <c r="W18" s="122">
        <f t="shared" si="4"/>
        <v>644.81880000000001</v>
      </c>
      <c r="X18" s="110">
        <f t="shared" si="5"/>
        <v>0.65119317240750418</v>
      </c>
      <c r="Y18" s="110">
        <f t="shared" si="6"/>
        <v>0.34880682759249587</v>
      </c>
      <c r="Z18" s="109"/>
      <c r="AA18" s="86"/>
      <c r="AB18" s="89">
        <v>26932.06</v>
      </c>
      <c r="AC18" s="89">
        <v>54341.61</v>
      </c>
    </row>
    <row r="19" spans="3:29">
      <c r="C19" s="16" t="s">
        <v>73</v>
      </c>
      <c r="D19" s="18">
        <v>370462.9</v>
      </c>
      <c r="E19" s="107">
        <v>0.37500377669885537</v>
      </c>
      <c r="F19" s="107">
        <v>0.45639453662380691</v>
      </c>
      <c r="G19" s="16"/>
      <c r="H19" s="18">
        <v>379312.1</v>
      </c>
      <c r="I19" s="107">
        <v>0.36318710181581465</v>
      </c>
      <c r="J19" s="107">
        <v>0.44554202654205927</v>
      </c>
      <c r="K19" s="16"/>
      <c r="L19" s="20">
        <f t="shared" si="0"/>
        <v>-1.1816674883040723</v>
      </c>
      <c r="M19" s="20">
        <f t="shared" si="1"/>
        <v>-1.0852510081747646</v>
      </c>
      <c r="N19" s="11"/>
      <c r="O19" s="116">
        <f t="shared" si="2"/>
        <v>2.3886872342682608E-2</v>
      </c>
      <c r="P19" s="18">
        <f t="shared" si="3"/>
        <v>8849.1999999999534</v>
      </c>
      <c r="Q19" s="64"/>
      <c r="R19" s="86"/>
      <c r="S19" s="86"/>
      <c r="T19" s="120" t="s">
        <v>73</v>
      </c>
      <c r="U19" s="121">
        <v>379.31209999999999</v>
      </c>
      <c r="V19" s="121">
        <v>571.47789999999998</v>
      </c>
      <c r="W19" s="122">
        <f t="shared" si="4"/>
        <v>950.79</v>
      </c>
      <c r="X19" s="110">
        <f t="shared" si="5"/>
        <v>0.39894414118785432</v>
      </c>
      <c r="Y19" s="110">
        <f t="shared" si="6"/>
        <v>0.60105585881214574</v>
      </c>
      <c r="Z19" s="109"/>
      <c r="AA19" s="86"/>
      <c r="AB19" s="89">
        <v>53475.93</v>
      </c>
      <c r="AC19" s="89">
        <v>50456.469999999994</v>
      </c>
    </row>
    <row r="20" spans="3:29">
      <c r="C20" s="16" t="s">
        <v>74</v>
      </c>
      <c r="D20" s="18">
        <v>52734.99</v>
      </c>
      <c r="E20" s="107">
        <v>0.40464471458265222</v>
      </c>
      <c r="F20" s="107">
        <v>0.40431302300073013</v>
      </c>
      <c r="G20" s="16"/>
      <c r="H20" s="18">
        <v>52314.74</v>
      </c>
      <c r="I20" s="107">
        <v>0.38953306610506783</v>
      </c>
      <c r="J20" s="107">
        <v>0.41518127015213735</v>
      </c>
      <c r="K20" s="16"/>
      <c r="L20" s="20">
        <f t="shared" si="0"/>
        <v>-1.5111648477584394</v>
      </c>
      <c r="M20" s="20">
        <f t="shared" si="1"/>
        <v>1.0868247151407218</v>
      </c>
      <c r="N20" s="11"/>
      <c r="O20" s="116">
        <f t="shared" si="2"/>
        <v>-7.9690922478604653E-3</v>
      </c>
      <c r="P20" s="18">
        <f t="shared" si="3"/>
        <v>-420.25</v>
      </c>
      <c r="Q20" s="64"/>
      <c r="R20" s="86"/>
      <c r="S20" s="86"/>
      <c r="T20" s="120" t="s">
        <v>74</v>
      </c>
      <c r="U20" s="121">
        <v>52.31474</v>
      </c>
      <c r="V20" s="121">
        <v>78.697059999999993</v>
      </c>
      <c r="W20" s="122">
        <f t="shared" si="4"/>
        <v>131.01179999999999</v>
      </c>
      <c r="X20" s="110">
        <f t="shared" si="5"/>
        <v>0.39931319163617324</v>
      </c>
      <c r="Y20" s="110">
        <f t="shared" si="6"/>
        <v>0.60068680836382671</v>
      </c>
      <c r="Z20" s="109"/>
      <c r="AA20" s="86"/>
      <c r="AB20" s="89">
        <v>219578.3</v>
      </c>
      <c r="AC20" s="89">
        <v>542121.5</v>
      </c>
    </row>
    <row r="21" spans="3:29" ht="15" thickBot="1">
      <c r="C21" s="21"/>
      <c r="D21" s="21"/>
      <c r="E21" s="22"/>
      <c r="F21" s="22"/>
      <c r="G21" s="22"/>
      <c r="H21" s="22"/>
      <c r="I21" s="22"/>
      <c r="J21" s="22"/>
      <c r="K21" s="22"/>
      <c r="L21" s="22"/>
      <c r="M21" s="22"/>
      <c r="N21" s="11"/>
      <c r="O21" s="11"/>
      <c r="P21" s="11"/>
      <c r="Q21" s="61"/>
      <c r="R21" s="86"/>
      <c r="S21" s="86"/>
      <c r="T21" s="123" t="s">
        <v>75</v>
      </c>
      <c r="U21" s="124">
        <f>SUM(U16:U20)</f>
        <v>1452.5326400000001</v>
      </c>
      <c r="V21" s="124">
        <f>SUM(V16:V20)</f>
        <v>2054.56936</v>
      </c>
      <c r="W21" s="122">
        <f t="shared" si="4"/>
        <v>3507.1019999999999</v>
      </c>
      <c r="X21" s="110">
        <f t="shared" si="5"/>
        <v>0.41416891781305482</v>
      </c>
      <c r="Y21" s="110">
        <f t="shared" si="6"/>
        <v>0.58583108218694524</v>
      </c>
      <c r="Z21" s="86"/>
      <c r="AA21" s="86"/>
      <c r="AB21" s="86"/>
      <c r="AC21" s="86"/>
    </row>
    <row r="22" spans="3:29">
      <c r="C22" s="150" t="s">
        <v>12</v>
      </c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1"/>
      <c r="O22" s="11"/>
      <c r="P22" s="11"/>
      <c r="Q22" s="61"/>
      <c r="R22" s="86"/>
      <c r="S22" s="86"/>
      <c r="T22" s="86"/>
      <c r="U22" s="86"/>
      <c r="V22" s="86"/>
      <c r="W22" s="86"/>
      <c r="X22" s="86"/>
      <c r="Y22" s="86"/>
      <c r="Z22" s="86"/>
      <c r="AA22" s="86"/>
      <c r="AB22" s="86"/>
      <c r="AC22" s="86"/>
    </row>
    <row r="23" spans="3:29">
      <c r="C23" s="25" t="s">
        <v>24</v>
      </c>
      <c r="D23" s="16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61"/>
      <c r="R23" s="86"/>
      <c r="S23" s="86"/>
      <c r="T23" s="86"/>
      <c r="U23" s="86"/>
      <c r="V23" s="86"/>
      <c r="W23" s="86"/>
      <c r="X23" s="86"/>
      <c r="Y23" s="86"/>
      <c r="Z23" s="86"/>
      <c r="AA23" s="86"/>
      <c r="AB23" s="86"/>
      <c r="AC23" s="86"/>
    </row>
    <row r="24" spans="3:29">
      <c r="C24" s="25" t="s">
        <v>14</v>
      </c>
      <c r="D24" s="16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61"/>
      <c r="R24" s="86"/>
      <c r="S24" s="86"/>
      <c r="T24" s="86"/>
      <c r="U24" s="86"/>
      <c r="V24" s="86"/>
      <c r="W24" s="86"/>
      <c r="X24" s="86"/>
      <c r="Y24" s="86"/>
      <c r="Z24" s="86"/>
      <c r="AA24" s="86"/>
    </row>
    <row r="25" spans="3:29">
      <c r="C25" s="24"/>
      <c r="D25" s="24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61"/>
      <c r="U25" s="86"/>
      <c r="V25" s="86"/>
      <c r="W25" s="86"/>
      <c r="X25" s="86"/>
      <c r="Y25" s="86"/>
    </row>
    <row r="26" spans="3:29">
      <c r="C26" s="135" t="s">
        <v>15</v>
      </c>
      <c r="D26" s="135"/>
      <c r="E26" s="135"/>
      <c r="F26" s="135"/>
      <c r="G26" s="135"/>
      <c r="H26" s="135"/>
      <c r="I26" s="135"/>
      <c r="J26" s="135"/>
      <c r="K26" s="135"/>
      <c r="L26" s="135"/>
      <c r="M26" s="135"/>
      <c r="N26" s="11"/>
      <c r="O26" s="11"/>
      <c r="P26" s="11"/>
      <c r="Q26" s="61"/>
    </row>
    <row r="27" spans="3:29">
      <c r="C27" s="143" t="s">
        <v>86</v>
      </c>
      <c r="D27" s="143"/>
      <c r="E27" s="143"/>
      <c r="F27" s="143"/>
      <c r="G27" s="143"/>
      <c r="H27" s="143"/>
      <c r="I27" s="143"/>
      <c r="J27" s="143"/>
      <c r="K27" s="143"/>
      <c r="L27" s="143"/>
      <c r="M27" s="143"/>
      <c r="N27" s="11"/>
      <c r="O27" s="11"/>
      <c r="P27" s="11"/>
      <c r="Q27" s="61"/>
    </row>
    <row r="28" spans="3:29">
      <c r="C28" s="143"/>
      <c r="D28" s="143"/>
      <c r="E28" s="143"/>
      <c r="F28" s="143"/>
      <c r="G28" s="143"/>
      <c r="H28" s="143"/>
      <c r="I28" s="143"/>
      <c r="J28" s="143"/>
      <c r="K28" s="143"/>
      <c r="L28" s="143"/>
      <c r="M28" s="143"/>
      <c r="N28" s="11"/>
      <c r="O28" s="11"/>
      <c r="P28" s="11"/>
      <c r="Q28" s="61"/>
      <c r="R28" s="23" t="s">
        <v>13</v>
      </c>
    </row>
    <row r="29" spans="3:29" ht="14.4" customHeight="1">
      <c r="C29" s="136" t="s">
        <v>3</v>
      </c>
      <c r="D29" s="136"/>
      <c r="E29" s="136"/>
      <c r="F29" s="136"/>
      <c r="G29" s="136"/>
      <c r="H29" s="136"/>
      <c r="I29" s="136"/>
      <c r="J29" s="136"/>
      <c r="K29" s="136"/>
      <c r="L29" s="136"/>
      <c r="M29" s="136"/>
      <c r="N29" s="11"/>
      <c r="O29" s="11"/>
      <c r="P29" s="11"/>
      <c r="Q29" s="61"/>
      <c r="R29" s="23" t="s">
        <v>14</v>
      </c>
      <c r="S29" s="67"/>
      <c r="T29" s="67"/>
      <c r="U29" s="67"/>
      <c r="V29" s="67"/>
      <c r="W29" s="67"/>
      <c r="X29" s="67"/>
    </row>
    <row r="30" spans="3:29">
      <c r="C30" s="144" t="s">
        <v>4</v>
      </c>
      <c r="D30" s="147" t="s">
        <v>16</v>
      </c>
      <c r="E30" s="147"/>
      <c r="F30" s="147"/>
      <c r="G30" s="147"/>
      <c r="H30" s="147"/>
      <c r="I30" s="147"/>
      <c r="J30" s="147"/>
      <c r="K30" s="147"/>
      <c r="L30" s="147"/>
      <c r="M30" s="147"/>
      <c r="N30" s="11"/>
      <c r="O30" s="11"/>
      <c r="P30" s="11"/>
      <c r="Q30" s="61"/>
      <c r="S30" s="67"/>
      <c r="T30" s="67"/>
      <c r="U30" s="67"/>
      <c r="V30" s="67"/>
      <c r="W30" s="67"/>
      <c r="X30" s="67"/>
    </row>
    <row r="31" spans="3:29">
      <c r="C31" s="145"/>
      <c r="D31" s="141">
        <v>2018</v>
      </c>
      <c r="E31" s="141"/>
      <c r="F31" s="141"/>
      <c r="G31" s="26"/>
      <c r="H31" s="141">
        <v>2019</v>
      </c>
      <c r="I31" s="141"/>
      <c r="J31" s="141"/>
      <c r="K31" s="26"/>
      <c r="L31" s="142" t="s">
        <v>6</v>
      </c>
      <c r="M31" s="142"/>
      <c r="N31" s="11"/>
      <c r="O31" s="11"/>
      <c r="P31" s="11"/>
      <c r="Q31" s="61"/>
      <c r="Y31" s="67"/>
    </row>
    <row r="32" spans="3:29" ht="15" thickBot="1">
      <c r="C32" s="146"/>
      <c r="D32" s="27" t="s">
        <v>7</v>
      </c>
      <c r="E32" s="28" t="s">
        <v>22</v>
      </c>
      <c r="F32" s="28" t="s">
        <v>23</v>
      </c>
      <c r="G32" s="28"/>
      <c r="H32" s="27" t="s">
        <v>7</v>
      </c>
      <c r="I32" s="28" t="s">
        <v>22</v>
      </c>
      <c r="J32" s="28" t="s">
        <v>23</v>
      </c>
      <c r="K32" s="28"/>
      <c r="L32" s="28" t="s">
        <v>17</v>
      </c>
      <c r="M32" s="28" t="s">
        <v>18</v>
      </c>
      <c r="N32" s="11"/>
      <c r="O32" s="11"/>
      <c r="P32" s="11"/>
      <c r="Q32" s="61"/>
      <c r="R32" s="148" t="s">
        <v>87</v>
      </c>
      <c r="S32" s="148"/>
      <c r="T32" s="148"/>
      <c r="U32" s="148"/>
      <c r="V32" s="148"/>
      <c r="W32" s="148"/>
      <c r="X32" s="148"/>
      <c r="Y32" s="67"/>
    </row>
    <row r="33" spans="3:36"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1"/>
      <c r="O33" s="11"/>
      <c r="P33" s="11"/>
      <c r="Q33" s="61"/>
      <c r="R33" s="149" t="s">
        <v>57</v>
      </c>
      <c r="S33" s="149"/>
      <c r="T33" s="149"/>
      <c r="U33" s="149"/>
      <c r="V33" s="149"/>
      <c r="W33" s="149"/>
      <c r="X33" s="149"/>
    </row>
    <row r="34" spans="3:36">
      <c r="C34" s="14" t="s">
        <v>75</v>
      </c>
      <c r="D34" s="15">
        <f>SUM(D36:D40)</f>
        <v>1284721.0900000001</v>
      </c>
      <c r="E34" s="105">
        <v>0.42824215358429263</v>
      </c>
      <c r="F34" s="105">
        <v>0.2441242229852979</v>
      </c>
      <c r="G34" s="111"/>
      <c r="H34" s="112">
        <f>SUM(H36:H40)</f>
        <v>1452532.64</v>
      </c>
      <c r="I34" s="105">
        <v>0.44280658694740493</v>
      </c>
      <c r="J34" s="105">
        <v>0.25070529117746482</v>
      </c>
      <c r="K34" s="13"/>
      <c r="L34" s="17">
        <f>(I34-E34)*100</f>
        <v>1.4564433363112306</v>
      </c>
      <c r="M34" s="17">
        <f>(J34-F34)*100</f>
        <v>0.65810681921669167</v>
      </c>
      <c r="N34" s="11"/>
      <c r="O34" s="11"/>
      <c r="P34" s="11"/>
      <c r="Q34" s="61"/>
    </row>
    <row r="35" spans="3:36" ht="2.4" customHeight="1">
      <c r="C35" s="16"/>
      <c r="D35" s="16"/>
      <c r="E35" s="106"/>
      <c r="F35" s="106"/>
      <c r="G35" s="111"/>
      <c r="H35" s="106"/>
      <c r="I35" s="106"/>
      <c r="J35" s="106"/>
      <c r="K35" s="13"/>
      <c r="L35" s="19"/>
      <c r="M35" s="19"/>
      <c r="N35" s="11"/>
      <c r="O35" s="11"/>
      <c r="P35" s="11"/>
      <c r="Q35" s="113"/>
      <c r="R35" s="86"/>
      <c r="S35" s="86"/>
      <c r="T35" s="86"/>
      <c r="U35" s="86"/>
      <c r="V35" s="86"/>
      <c r="W35" s="86"/>
      <c r="X35" s="86"/>
      <c r="Y35" s="86"/>
    </row>
    <row r="36" spans="3:36">
      <c r="C36" s="16" t="s">
        <v>70</v>
      </c>
      <c r="D36" s="18">
        <v>229903.3</v>
      </c>
      <c r="E36" s="107">
        <v>0.39630433159883166</v>
      </c>
      <c r="F36" s="107">
        <v>0.23363427495652503</v>
      </c>
      <c r="G36" s="111"/>
      <c r="H36" s="18">
        <v>337846.3</v>
      </c>
      <c r="I36" s="107">
        <v>0.46466200363724053</v>
      </c>
      <c r="J36" s="107">
        <v>0.24033775102082877</v>
      </c>
      <c r="K36" s="13"/>
      <c r="L36" s="20">
        <f t="shared" ref="L36:L40" si="7">(I36-E36)*100</f>
        <v>6.835767203840887</v>
      </c>
      <c r="M36" s="20">
        <f t="shared" ref="M36:M40" si="8">(J36-F36)*100</f>
        <v>0.67034760643037428</v>
      </c>
      <c r="N36" s="11"/>
      <c r="O36" s="11"/>
      <c r="P36" s="11"/>
      <c r="Q36" s="113"/>
      <c r="R36" s="86"/>
      <c r="S36" s="86"/>
      <c r="T36" s="86"/>
      <c r="U36" s="86"/>
      <c r="V36" s="86"/>
      <c r="W36" s="86"/>
      <c r="X36" s="86"/>
      <c r="Y36" s="86"/>
    </row>
    <row r="37" spans="3:36">
      <c r="C37" s="16" t="s">
        <v>71</v>
      </c>
      <c r="D37" s="18">
        <v>380963.1</v>
      </c>
      <c r="E37" s="107">
        <v>0.44294096277331713</v>
      </c>
      <c r="F37" s="107">
        <v>0.18908154762735613</v>
      </c>
      <c r="G37" s="111"/>
      <c r="H37" s="18">
        <v>263157.90000000002</v>
      </c>
      <c r="I37" s="107">
        <v>0.48102458193871672</v>
      </c>
      <c r="J37" s="107">
        <v>0.1960572804137789</v>
      </c>
      <c r="K37" s="13"/>
      <c r="L37" s="20">
        <f t="shared" si="7"/>
        <v>3.8083619165399596</v>
      </c>
      <c r="M37" s="20">
        <f t="shared" si="8"/>
        <v>0.69757327864227725</v>
      </c>
      <c r="N37" s="11"/>
      <c r="O37" s="11"/>
      <c r="P37" s="11"/>
      <c r="Q37" s="113"/>
      <c r="R37" s="86"/>
      <c r="S37" s="117"/>
      <c r="T37" s="117"/>
      <c r="U37" s="117"/>
      <c r="V37" s="117"/>
      <c r="W37" s="117"/>
      <c r="X37" s="86"/>
      <c r="Y37" s="86"/>
    </row>
    <row r="38" spans="3:36">
      <c r="C38" s="16" t="s">
        <v>72</v>
      </c>
      <c r="D38" s="18">
        <v>250656.8</v>
      </c>
      <c r="E38" s="107">
        <v>0.42460190325440522</v>
      </c>
      <c r="F38" s="107">
        <v>0.25893285106150382</v>
      </c>
      <c r="G38" s="111"/>
      <c r="H38" s="18">
        <v>419901.6</v>
      </c>
      <c r="I38" s="107">
        <v>0.42171130849156452</v>
      </c>
      <c r="J38" s="107">
        <v>0.26504757787486427</v>
      </c>
      <c r="K38" s="13"/>
      <c r="L38" s="20">
        <f t="shared" si="7"/>
        <v>-0.28905947628407036</v>
      </c>
      <c r="M38" s="20">
        <f t="shared" si="8"/>
        <v>0.61147268133604493</v>
      </c>
      <c r="N38" s="11"/>
      <c r="O38" s="11"/>
      <c r="P38" s="11"/>
      <c r="Q38" s="113"/>
      <c r="R38" s="86"/>
      <c r="S38" s="117"/>
      <c r="T38" s="117"/>
      <c r="U38" s="117"/>
      <c r="V38" s="117"/>
      <c r="W38" s="117"/>
      <c r="X38" s="86"/>
      <c r="Y38" s="86"/>
    </row>
    <row r="39" spans="3:36">
      <c r="C39" s="16" t="s">
        <v>73</v>
      </c>
      <c r="D39" s="18">
        <v>370462.9</v>
      </c>
      <c r="E39" s="107">
        <v>0.43135872552435434</v>
      </c>
      <c r="F39" s="107">
        <v>0.31570433199207371</v>
      </c>
      <c r="G39" s="111"/>
      <c r="H39" s="18">
        <v>379312.1</v>
      </c>
      <c r="I39" s="107">
        <v>0.41565574895696139</v>
      </c>
      <c r="J39" s="107">
        <v>0.32408486281226639</v>
      </c>
      <c r="K39" s="13"/>
      <c r="L39" s="20">
        <f t="shared" si="7"/>
        <v>-1.5702976567392946</v>
      </c>
      <c r="M39" s="20">
        <f t="shared" si="8"/>
        <v>0.83805308201926887</v>
      </c>
      <c r="N39" s="11"/>
      <c r="O39" s="11"/>
      <c r="P39" s="11"/>
      <c r="Q39" s="113"/>
      <c r="R39" s="86"/>
      <c r="S39" s="117"/>
      <c r="T39" s="125"/>
      <c r="U39" s="125">
        <v>2019</v>
      </c>
      <c r="V39" s="125">
        <v>2020</v>
      </c>
      <c r="W39" s="126"/>
      <c r="X39" s="86"/>
      <c r="Y39" s="86"/>
    </row>
    <row r="40" spans="3:36">
      <c r="C40" s="16" t="s">
        <v>74</v>
      </c>
      <c r="D40" s="18">
        <v>52734.99</v>
      </c>
      <c r="E40" s="107">
        <v>0.40674991022467322</v>
      </c>
      <c r="F40" s="107">
        <v>0.34584931999633772</v>
      </c>
      <c r="G40" s="111"/>
      <c r="H40" s="18">
        <v>52314.74</v>
      </c>
      <c r="I40" s="107">
        <v>0.40310936105385159</v>
      </c>
      <c r="J40" s="107">
        <v>0.2990307731715402</v>
      </c>
      <c r="K40" s="13"/>
      <c r="L40" s="20">
        <f t="shared" si="7"/>
        <v>-0.36405491708216275</v>
      </c>
      <c r="M40" s="20">
        <f t="shared" si="8"/>
        <v>-4.6818546824797522</v>
      </c>
      <c r="N40" s="11"/>
      <c r="O40" s="11"/>
      <c r="P40" s="11"/>
      <c r="Q40" s="113"/>
      <c r="R40" s="86"/>
      <c r="S40" s="117"/>
      <c r="T40" s="125"/>
      <c r="U40" s="125"/>
      <c r="V40" s="125"/>
      <c r="W40" s="126"/>
      <c r="X40" s="86"/>
      <c r="Y40" s="86"/>
    </row>
    <row r="41" spans="3:36" ht="15" thickBot="1">
      <c r="C41" s="21"/>
      <c r="D41" s="21"/>
      <c r="E41" s="22"/>
      <c r="F41" s="22"/>
      <c r="G41" s="22"/>
      <c r="H41" s="22"/>
      <c r="I41" s="22"/>
      <c r="J41" s="22"/>
      <c r="K41" s="22"/>
      <c r="L41" s="22"/>
      <c r="M41" s="22"/>
      <c r="Q41" s="113"/>
      <c r="R41" s="86"/>
      <c r="S41" s="117"/>
      <c r="T41" s="127" t="s">
        <v>36</v>
      </c>
      <c r="U41" s="128">
        <v>6062.2743293800004</v>
      </c>
      <c r="V41" s="128">
        <v>5686.7733515799991</v>
      </c>
      <c r="W41" s="126"/>
      <c r="X41" s="86"/>
      <c r="Y41" s="86"/>
    </row>
    <row r="42" spans="3:36">
      <c r="C42" s="25" t="s">
        <v>24</v>
      </c>
      <c r="D42" s="16"/>
      <c r="E42" s="11"/>
      <c r="F42" s="11"/>
      <c r="G42" s="11"/>
      <c r="H42" s="11"/>
      <c r="I42" s="11"/>
      <c r="J42" s="11"/>
      <c r="K42" s="11"/>
      <c r="L42" s="11"/>
      <c r="M42" s="11"/>
      <c r="Q42" s="113"/>
      <c r="R42" s="86"/>
      <c r="S42" s="117"/>
      <c r="T42" s="127" t="s">
        <v>37</v>
      </c>
      <c r="U42" s="128">
        <v>853.78758777999997</v>
      </c>
      <c r="V42" s="128">
        <v>1354.9103989</v>
      </c>
      <c r="W42" s="126"/>
      <c r="X42" s="86"/>
      <c r="Y42" s="86"/>
    </row>
    <row r="43" spans="3:36">
      <c r="C43" s="25" t="s">
        <v>14</v>
      </c>
      <c r="D43" s="11"/>
      <c r="E43" s="11"/>
      <c r="F43" s="11"/>
      <c r="G43" s="11"/>
      <c r="H43" s="11"/>
      <c r="I43" s="11"/>
      <c r="J43" s="11"/>
      <c r="K43" s="11"/>
      <c r="L43" s="11"/>
      <c r="M43" s="11"/>
      <c r="Q43" s="113"/>
      <c r="R43" s="86"/>
      <c r="S43" s="117"/>
      <c r="T43" s="127" t="s">
        <v>38</v>
      </c>
      <c r="U43" s="128">
        <v>2609.8247430299998</v>
      </c>
      <c r="V43" s="128">
        <v>3963.1472287699999</v>
      </c>
      <c r="W43" s="126"/>
      <c r="X43" s="86"/>
      <c r="Y43" s="86"/>
    </row>
    <row r="44" spans="3:36">
      <c r="Q44" s="114"/>
      <c r="R44" s="86"/>
      <c r="S44" s="117"/>
      <c r="T44" s="127" t="s">
        <v>39</v>
      </c>
      <c r="U44" s="128">
        <v>3848.8582591099994</v>
      </c>
      <c r="V44" s="128">
        <v>6595.604925130001</v>
      </c>
      <c r="W44" s="126"/>
      <c r="X44" s="86"/>
      <c r="Y44" s="86"/>
    </row>
    <row r="45" spans="3:36">
      <c r="Q45" s="114"/>
      <c r="R45" s="86"/>
      <c r="S45" s="117"/>
      <c r="T45" s="126"/>
      <c r="U45" s="126"/>
      <c r="V45" s="126"/>
      <c r="W45" s="126"/>
      <c r="X45" s="86"/>
      <c r="Y45" s="86"/>
      <c r="AJ45" s="67"/>
    </row>
    <row r="46" spans="3:36">
      <c r="Q46" s="114"/>
      <c r="R46" s="86"/>
      <c r="S46" s="117"/>
      <c r="T46" s="117"/>
      <c r="U46" s="117"/>
      <c r="V46" s="117"/>
      <c r="W46" s="117"/>
      <c r="X46" s="86"/>
      <c r="Y46" s="86"/>
      <c r="AJ46" s="65"/>
    </row>
    <row r="47" spans="3:36">
      <c r="C47" s="135" t="s">
        <v>45</v>
      </c>
      <c r="D47" s="135"/>
      <c r="E47" s="135"/>
      <c r="F47" s="135"/>
      <c r="G47" s="135"/>
      <c r="H47" s="135"/>
      <c r="I47" s="135"/>
      <c r="J47" s="135"/>
      <c r="K47" s="135"/>
      <c r="L47" s="135"/>
      <c r="M47" s="135"/>
      <c r="Q47" s="114"/>
      <c r="R47" s="86"/>
      <c r="S47" s="117"/>
      <c r="T47" s="117"/>
      <c r="U47" s="117"/>
      <c r="V47" s="117"/>
      <c r="W47" s="117"/>
      <c r="X47" s="86"/>
      <c r="Y47" s="86"/>
      <c r="AJ47" s="66">
        <f>+V21/W21</f>
        <v>0.58583108218694524</v>
      </c>
    </row>
    <row r="48" spans="3:36">
      <c r="C48" s="143" t="s">
        <v>34</v>
      </c>
      <c r="D48" s="143"/>
      <c r="E48" s="143"/>
      <c r="F48" s="143"/>
      <c r="G48" s="143"/>
      <c r="H48" s="143"/>
      <c r="I48" s="143"/>
      <c r="J48" s="143"/>
      <c r="K48" s="143"/>
      <c r="L48" s="143"/>
      <c r="M48" s="143"/>
      <c r="Q48" s="114"/>
      <c r="R48" s="86"/>
      <c r="S48" s="117"/>
      <c r="T48" s="117"/>
      <c r="U48" s="117"/>
      <c r="V48" s="117"/>
      <c r="W48" s="117"/>
      <c r="X48" s="86"/>
      <c r="Y48" s="86"/>
      <c r="AJ48" s="66">
        <f>+V16/W16</f>
        <v>0.58094327186108374</v>
      </c>
    </row>
    <row r="49" spans="3:36">
      <c r="C49" s="136" t="s">
        <v>65</v>
      </c>
      <c r="D49" s="136"/>
      <c r="E49" s="136"/>
      <c r="F49" s="136"/>
      <c r="G49" s="136"/>
      <c r="H49" s="136"/>
      <c r="I49" s="136"/>
      <c r="J49" s="136"/>
      <c r="K49" s="136"/>
      <c r="L49" s="136"/>
      <c r="M49" s="136"/>
      <c r="AJ49" s="66">
        <f>+V17/W17</f>
        <v>0.72989355775187859</v>
      </c>
    </row>
    <row r="50" spans="3:36">
      <c r="D50" s="12"/>
      <c r="E50" s="12"/>
      <c r="F50" s="12"/>
      <c r="G50" s="12"/>
      <c r="H50" s="12"/>
      <c r="I50" s="12"/>
      <c r="J50" s="12"/>
      <c r="AJ50" s="66">
        <f>+V18/W18</f>
        <v>0.34880682759249587</v>
      </c>
    </row>
    <row r="51" spans="3:36" ht="14.4" customHeight="1">
      <c r="E51" s="34" t="s">
        <v>35</v>
      </c>
      <c r="F51" s="34"/>
      <c r="G51" s="30">
        <v>2019</v>
      </c>
      <c r="H51" s="30">
        <v>2020</v>
      </c>
      <c r="I51" s="30" t="s">
        <v>42</v>
      </c>
      <c r="J51" s="30" t="s">
        <v>43</v>
      </c>
      <c r="K51" s="30" t="s">
        <v>44</v>
      </c>
      <c r="AJ51" s="66">
        <f>+V19/W19</f>
        <v>0.60105585881214574</v>
      </c>
    </row>
    <row r="52" spans="3:36">
      <c r="E52" s="32" t="s">
        <v>36</v>
      </c>
      <c r="F52" s="16"/>
      <c r="G52" s="35">
        <f>+'1. Cajamarca'!E51+'2. La Libertad'!E51+'3. Lambayeque'!E51+'4. Piura'!E51+'5. Tumbes'!E51</f>
        <v>6062.2743293800004</v>
      </c>
      <c r="H52" s="35">
        <f>+'1. Cajamarca'!F51+'2. La Libertad'!F51+'3. Lambayeque'!F51+'4. Piura'!F51+'5. Tumbes'!F51</f>
        <v>5686.7733515799991</v>
      </c>
      <c r="I52" s="170">
        <f>+H52/G52-1</f>
        <v>-6.1940611295035919E-2</v>
      </c>
      <c r="J52" s="84">
        <v>868.50661721092479</v>
      </c>
      <c r="K52" s="87">
        <v>803.1324049908892</v>
      </c>
      <c r="R52" s="23" t="s">
        <v>40</v>
      </c>
      <c r="AJ52" s="65"/>
    </row>
    <row r="53" spans="3:36">
      <c r="E53" s="32" t="s">
        <v>37</v>
      </c>
      <c r="F53" s="16"/>
      <c r="G53" s="35">
        <f>+'1. Cajamarca'!E52+'2. La Libertad'!E52+'3. Lambayeque'!E52+'4. Piura'!E52+'5. Tumbes'!E52</f>
        <v>853.78758777999997</v>
      </c>
      <c r="H53" s="35">
        <f>+'1. Cajamarca'!F52+'2. La Libertad'!F52+'3. Lambayeque'!F52+'4. Piura'!F52+'5. Tumbes'!F52</f>
        <v>1354.9103989</v>
      </c>
      <c r="I53" s="36">
        <f t="shared" ref="I53:I56" si="9">+H53/G53-1</f>
        <v>0.58694084839416405</v>
      </c>
      <c r="J53" s="84">
        <v>122.31715844428307</v>
      </c>
      <c r="K53" s="87">
        <v>191.35147120174696</v>
      </c>
      <c r="L53" s="52">
        <f>+H53/H56</f>
        <v>0.11372744467918164</v>
      </c>
      <c r="R53" s="23" t="s">
        <v>14</v>
      </c>
      <c r="AJ53" s="67"/>
    </row>
    <row r="54" spans="3:36">
      <c r="E54" s="37" t="s">
        <v>38</v>
      </c>
      <c r="F54" s="38"/>
      <c r="G54" s="35">
        <f>+'1. Cajamarca'!E53+'2. La Libertad'!E53+'3. Lambayeque'!E53+'4. Piura'!E53+'5. Tumbes'!E53</f>
        <v>2609.8247430299998</v>
      </c>
      <c r="H54" s="35">
        <f>+'1. Cajamarca'!F53+'2. La Libertad'!F53+'3. Lambayeque'!F53+'4. Piura'!F53+'5. Tumbes'!F53</f>
        <v>3963.1472287699999</v>
      </c>
      <c r="I54" s="36">
        <f t="shared" si="9"/>
        <v>0.51854918203005318</v>
      </c>
      <c r="J54" s="39">
        <v>373.89433996698904</v>
      </c>
      <c r="K54" s="42">
        <v>559.70789908317522</v>
      </c>
      <c r="AC54" s="86"/>
      <c r="AD54" s="86"/>
      <c r="AE54" s="86"/>
      <c r="AF54" s="86"/>
      <c r="AG54" s="86"/>
      <c r="AH54" s="86"/>
      <c r="AI54" s="86"/>
    </row>
    <row r="55" spans="3:36">
      <c r="E55" s="43" t="s">
        <v>39</v>
      </c>
      <c r="F55" s="44"/>
      <c r="G55" s="50">
        <f>+'1. Cajamarca'!E54+'2. La Libertad'!E54+'3. Lambayeque'!E54+'4. Piura'!E54+'5. Tumbes'!E54</f>
        <v>3848.8582591099994</v>
      </c>
      <c r="H55" s="50">
        <f>+'1. Cajamarca'!F54+'2. La Libertad'!F54+'3. Lambayeque'!F54+'4. Piura'!F54+'5. Tumbes'!F54</f>
        <v>6595.604925130001</v>
      </c>
      <c r="I55" s="49">
        <f t="shared" si="9"/>
        <v>0.71365233040697951</v>
      </c>
      <c r="J55" s="45">
        <v>551.40343130691429</v>
      </c>
      <c r="K55" s="48">
        <v>931.4849948112784</v>
      </c>
      <c r="AC55" s="86"/>
      <c r="AD55" s="86"/>
      <c r="AE55" s="86"/>
      <c r="AF55" s="86"/>
      <c r="AG55" s="86"/>
      <c r="AH55" s="86"/>
      <c r="AI55" s="86"/>
    </row>
    <row r="56" spans="3:36">
      <c r="E56" s="37" t="s">
        <v>53</v>
      </c>
      <c r="F56" s="38"/>
      <c r="G56" s="53">
        <f>+G55+G54+G53</f>
        <v>7312.4705899199989</v>
      </c>
      <c r="H56" s="53">
        <f>+H55+H54+H53</f>
        <v>11913.6625528</v>
      </c>
      <c r="I56" s="54">
        <f t="shared" si="9"/>
        <v>0.62922536320660138</v>
      </c>
      <c r="J56" s="39">
        <v>1047.6149297181864</v>
      </c>
      <c r="K56" s="39">
        <v>1682.5443650962006</v>
      </c>
      <c r="R56" s="148" t="s">
        <v>88</v>
      </c>
      <c r="S56" s="148"/>
      <c r="T56" s="148"/>
      <c r="U56" s="148"/>
      <c r="V56" s="148"/>
      <c r="W56" s="148"/>
      <c r="X56" s="148"/>
      <c r="AC56" s="86"/>
      <c r="AD56" s="86"/>
      <c r="AE56" s="86"/>
      <c r="AF56" s="86"/>
      <c r="AG56" s="86"/>
      <c r="AH56" s="86"/>
      <c r="AI56" s="86"/>
    </row>
    <row r="57" spans="3:36">
      <c r="E57" s="23" t="s">
        <v>40</v>
      </c>
      <c r="F57" s="31"/>
      <c r="G57" s="31"/>
      <c r="H57" s="31"/>
      <c r="I57" s="31"/>
      <c r="J57" s="31"/>
      <c r="K57" s="31"/>
      <c r="R57" s="149" t="s">
        <v>56</v>
      </c>
      <c r="S57" s="149"/>
      <c r="T57" s="149"/>
      <c r="U57" s="149"/>
      <c r="V57" s="149"/>
      <c r="W57" s="149"/>
      <c r="X57" s="149"/>
      <c r="AC57" s="86"/>
      <c r="AD57" s="86"/>
      <c r="AE57" s="86"/>
      <c r="AF57" s="86"/>
      <c r="AG57" s="86"/>
      <c r="AH57" s="86"/>
      <c r="AI57" s="86"/>
    </row>
    <row r="58" spans="3:36">
      <c r="E58" s="23" t="s">
        <v>14</v>
      </c>
      <c r="F58" s="31"/>
      <c r="G58" s="31"/>
      <c r="H58" s="31"/>
      <c r="I58" s="31"/>
      <c r="J58" s="31"/>
      <c r="K58" s="31"/>
      <c r="AC58" s="86"/>
      <c r="AD58" s="86"/>
      <c r="AE58" s="86"/>
      <c r="AF58" s="86"/>
      <c r="AG58" s="86"/>
      <c r="AH58" s="86"/>
      <c r="AI58" s="86"/>
    </row>
    <row r="59" spans="3:36">
      <c r="H59" s="55"/>
      <c r="AC59" s="86"/>
      <c r="AD59" s="86"/>
      <c r="AE59" s="86"/>
      <c r="AF59" s="86"/>
      <c r="AG59" s="86"/>
      <c r="AH59" s="86"/>
      <c r="AI59" s="86"/>
    </row>
    <row r="60" spans="3:36">
      <c r="AC60" s="86"/>
      <c r="AD60" s="86"/>
      <c r="AE60" s="86"/>
      <c r="AF60" s="86"/>
      <c r="AG60" s="86"/>
      <c r="AH60" s="86"/>
      <c r="AI60" s="86"/>
    </row>
    <row r="61" spans="3:36">
      <c r="AC61" s="86"/>
      <c r="AD61" s="86"/>
      <c r="AE61" s="86"/>
      <c r="AF61" s="86"/>
      <c r="AG61" s="86"/>
      <c r="AH61" s="86"/>
      <c r="AI61" s="86"/>
    </row>
    <row r="62" spans="3:36">
      <c r="C62" s="135" t="s">
        <v>46</v>
      </c>
      <c r="D62" s="135"/>
      <c r="E62" s="135"/>
      <c r="F62" s="135"/>
      <c r="G62" s="135"/>
      <c r="H62" s="135"/>
      <c r="I62" s="135"/>
      <c r="J62" s="135"/>
      <c r="K62" s="135"/>
      <c r="L62" s="135"/>
      <c r="M62" s="135"/>
    </row>
    <row r="63" spans="3:36">
      <c r="C63" s="143" t="s">
        <v>89</v>
      </c>
      <c r="D63" s="143"/>
      <c r="E63" s="143"/>
      <c r="F63" s="143"/>
      <c r="G63" s="143"/>
      <c r="H63" s="143"/>
      <c r="I63" s="143"/>
      <c r="J63" s="143"/>
      <c r="K63" s="143"/>
      <c r="L63" s="143"/>
      <c r="M63" s="143"/>
    </row>
    <row r="64" spans="3:36">
      <c r="C64" s="136" t="s">
        <v>47</v>
      </c>
      <c r="D64" s="136"/>
      <c r="E64" s="136"/>
      <c r="F64" s="136"/>
      <c r="G64" s="136"/>
      <c r="H64" s="136"/>
      <c r="I64" s="136"/>
      <c r="J64" s="136"/>
      <c r="K64" s="136"/>
      <c r="L64" s="136"/>
      <c r="M64" s="136"/>
    </row>
    <row r="65" spans="3:26">
      <c r="D65" s="12"/>
      <c r="E65" s="12"/>
      <c r="F65" s="12"/>
      <c r="G65" s="12"/>
      <c r="H65" s="12"/>
      <c r="I65" s="12"/>
      <c r="J65" s="12"/>
    </row>
    <row r="66" spans="3:26" ht="14.4" customHeight="1">
      <c r="C66" s="34" t="s">
        <v>48</v>
      </c>
      <c r="D66" s="33">
        <v>2012</v>
      </c>
      <c r="E66" s="33">
        <v>2013</v>
      </c>
      <c r="F66" s="33">
        <v>2014</v>
      </c>
      <c r="G66" s="33">
        <v>2015</v>
      </c>
      <c r="H66" s="33">
        <v>2016</v>
      </c>
      <c r="I66" s="33">
        <v>2017</v>
      </c>
      <c r="J66" s="33">
        <v>2018</v>
      </c>
      <c r="K66" s="33">
        <v>2019</v>
      </c>
      <c r="L66" s="33">
        <v>2020</v>
      </c>
      <c r="M66" t="s">
        <v>51</v>
      </c>
      <c r="P66" s="60"/>
    </row>
    <row r="67" spans="3:26">
      <c r="C67" s="16" t="s">
        <v>70</v>
      </c>
      <c r="D67" s="84">
        <v>43</v>
      </c>
      <c r="E67" s="84">
        <v>45</v>
      </c>
      <c r="F67" s="84">
        <v>49</v>
      </c>
      <c r="G67" s="84">
        <v>49</v>
      </c>
      <c r="H67" s="84">
        <v>47</v>
      </c>
      <c r="I67" s="84">
        <v>48</v>
      </c>
      <c r="J67" s="84">
        <v>26</v>
      </c>
      <c r="K67" s="84">
        <v>24</v>
      </c>
      <c r="L67" s="84">
        <v>23</v>
      </c>
      <c r="M67" s="52">
        <f>+L67/K67-1</f>
        <v>-4.166666666666663E-2</v>
      </c>
      <c r="P67" s="60"/>
    </row>
    <row r="68" spans="3:26">
      <c r="C68" s="16" t="s">
        <v>71</v>
      </c>
      <c r="D68" s="84">
        <v>82</v>
      </c>
      <c r="E68" s="84">
        <v>97</v>
      </c>
      <c r="F68" s="84">
        <v>100</v>
      </c>
      <c r="G68" s="84">
        <v>101</v>
      </c>
      <c r="H68" s="84">
        <v>105</v>
      </c>
      <c r="I68" s="84">
        <v>103</v>
      </c>
      <c r="J68" s="84">
        <v>86</v>
      </c>
      <c r="K68" s="84">
        <v>84</v>
      </c>
      <c r="L68" s="84">
        <v>83</v>
      </c>
      <c r="M68" s="52">
        <f t="shared" ref="M68:M72" si="10">+L68/K68-1</f>
        <v>-1.1904761904761862E-2</v>
      </c>
      <c r="P68" s="60"/>
      <c r="Z68" t="s">
        <v>55</v>
      </c>
    </row>
    <row r="69" spans="3:26">
      <c r="C69" s="16" t="s">
        <v>72</v>
      </c>
      <c r="D69" s="84">
        <v>55</v>
      </c>
      <c r="E69" s="84">
        <v>58</v>
      </c>
      <c r="F69" s="84">
        <v>59</v>
      </c>
      <c r="G69" s="84">
        <v>63</v>
      </c>
      <c r="H69" s="84">
        <v>66</v>
      </c>
      <c r="I69" s="84">
        <v>69</v>
      </c>
      <c r="J69" s="84">
        <v>56</v>
      </c>
      <c r="K69" s="84">
        <v>53</v>
      </c>
      <c r="L69" s="84">
        <v>50</v>
      </c>
      <c r="M69" s="52">
        <f t="shared" si="10"/>
        <v>-5.6603773584905648E-2</v>
      </c>
      <c r="P69" s="60"/>
    </row>
    <row r="70" spans="3:26">
      <c r="C70" s="16" t="s">
        <v>73</v>
      </c>
      <c r="D70" s="84">
        <v>84</v>
      </c>
      <c r="E70" s="84">
        <v>93</v>
      </c>
      <c r="F70" s="84">
        <v>97</v>
      </c>
      <c r="G70" s="84">
        <v>98</v>
      </c>
      <c r="H70" s="84">
        <v>103</v>
      </c>
      <c r="I70" s="84">
        <v>101</v>
      </c>
      <c r="J70" s="84">
        <v>76</v>
      </c>
      <c r="K70" s="84">
        <v>70</v>
      </c>
      <c r="L70" s="84">
        <v>66</v>
      </c>
      <c r="M70" s="52">
        <f t="shared" si="10"/>
        <v>-5.7142857142857162E-2</v>
      </c>
      <c r="P70" s="60"/>
      <c r="Q70"/>
    </row>
    <row r="71" spans="3:26">
      <c r="C71" s="16" t="s">
        <v>74</v>
      </c>
      <c r="D71" s="84">
        <v>9</v>
      </c>
      <c r="E71" s="84">
        <v>10</v>
      </c>
      <c r="F71" s="84">
        <v>12</v>
      </c>
      <c r="G71" s="84">
        <v>11</v>
      </c>
      <c r="H71" s="84">
        <v>11</v>
      </c>
      <c r="I71" s="84">
        <v>12</v>
      </c>
      <c r="J71" s="84">
        <v>8</v>
      </c>
      <c r="K71" s="84">
        <v>8</v>
      </c>
      <c r="L71" s="84">
        <v>8</v>
      </c>
      <c r="M71" s="52">
        <f t="shared" si="10"/>
        <v>0</v>
      </c>
      <c r="P71" s="60"/>
      <c r="Q71"/>
    </row>
    <row r="72" spans="3:26">
      <c r="C72" s="51" t="s">
        <v>90</v>
      </c>
      <c r="D72" s="167">
        <v>273</v>
      </c>
      <c r="E72" s="167">
        <v>303</v>
      </c>
      <c r="F72" s="167">
        <v>317</v>
      </c>
      <c r="G72" s="167">
        <v>322</v>
      </c>
      <c r="H72" s="167">
        <v>332</v>
      </c>
      <c r="I72" s="167">
        <v>333</v>
      </c>
      <c r="J72" s="167">
        <v>252</v>
      </c>
      <c r="K72" s="167">
        <v>239</v>
      </c>
      <c r="L72" s="167">
        <v>230</v>
      </c>
      <c r="M72" s="52">
        <f t="shared" si="10"/>
        <v>-3.7656903765690419E-2</v>
      </c>
      <c r="P72" s="60"/>
      <c r="Q72"/>
    </row>
    <row r="73" spans="3:26">
      <c r="C73" s="23" t="s">
        <v>40</v>
      </c>
      <c r="D73" s="23"/>
      <c r="E73" s="31"/>
      <c r="F73" s="31"/>
      <c r="G73" s="31"/>
      <c r="H73" s="31"/>
      <c r="I73" s="31"/>
      <c r="J73" s="31"/>
      <c r="M73" s="52"/>
      <c r="P73" s="60"/>
      <c r="Q73"/>
    </row>
    <row r="74" spans="3:26">
      <c r="C74" s="23" t="s">
        <v>14</v>
      </c>
      <c r="D74" s="23"/>
      <c r="E74" s="31"/>
      <c r="F74" s="31"/>
      <c r="G74" s="31"/>
      <c r="H74" s="31"/>
      <c r="I74" s="31"/>
      <c r="J74" s="31"/>
      <c r="P74" s="60"/>
      <c r="Q74"/>
    </row>
    <row r="75" spans="3:26">
      <c r="P75" s="60"/>
      <c r="Q75"/>
    </row>
    <row r="76" spans="3:26">
      <c r="Q76"/>
      <c r="R76" s="23" t="s">
        <v>40</v>
      </c>
    </row>
    <row r="77" spans="3:26">
      <c r="Q77"/>
      <c r="R77" s="23" t="s">
        <v>14</v>
      </c>
    </row>
    <row r="78" spans="3:26">
      <c r="Q78"/>
    </row>
    <row r="79" spans="3:26">
      <c r="C79" s="135" t="s">
        <v>49</v>
      </c>
      <c r="D79" s="135"/>
      <c r="E79" s="135"/>
      <c r="F79" s="135"/>
      <c r="G79" s="135"/>
      <c r="H79" s="135"/>
      <c r="I79" s="135"/>
      <c r="J79" s="135"/>
      <c r="K79" s="135"/>
      <c r="L79" s="135"/>
      <c r="M79" s="135"/>
      <c r="Q79"/>
    </row>
    <row r="80" spans="3:26">
      <c r="C80" s="143" t="s">
        <v>91</v>
      </c>
      <c r="D80" s="143"/>
      <c r="E80" s="143"/>
      <c r="F80" s="143"/>
      <c r="G80" s="143"/>
      <c r="H80" s="143"/>
      <c r="I80" s="143"/>
      <c r="J80" s="143"/>
      <c r="K80" s="143"/>
      <c r="L80" s="143"/>
      <c r="M80" s="143"/>
    </row>
    <row r="81" spans="3:17">
      <c r="C81" s="136" t="s">
        <v>50</v>
      </c>
      <c r="D81" s="136"/>
      <c r="E81" s="136"/>
      <c r="F81" s="136"/>
      <c r="G81" s="136"/>
      <c r="H81" s="136"/>
      <c r="I81" s="136"/>
      <c r="J81" s="136"/>
      <c r="K81" s="136"/>
      <c r="L81" s="136"/>
      <c r="M81" s="136"/>
    </row>
    <row r="82" spans="3:17">
      <c r="D82" s="12"/>
      <c r="E82" s="12"/>
      <c r="F82" s="12"/>
      <c r="G82" s="12"/>
      <c r="H82" s="12"/>
      <c r="I82" s="12"/>
      <c r="J82" s="12"/>
    </row>
    <row r="83" spans="3:17">
      <c r="C83" s="34" t="s">
        <v>48</v>
      </c>
      <c r="D83" s="33">
        <v>2012</v>
      </c>
      <c r="E83" s="33">
        <v>2013</v>
      </c>
      <c r="F83" s="33">
        <v>2014</v>
      </c>
      <c r="G83" s="33">
        <v>2015</v>
      </c>
      <c r="H83" s="33">
        <v>2016</v>
      </c>
      <c r="I83" s="33">
        <v>2017</v>
      </c>
      <c r="J83" s="33">
        <v>2018</v>
      </c>
      <c r="K83" s="33">
        <v>2019</v>
      </c>
      <c r="L83" s="33">
        <v>2020</v>
      </c>
      <c r="M83" t="s">
        <v>51</v>
      </c>
    </row>
    <row r="84" spans="3:17" ht="14.4" customHeight="1">
      <c r="C84" s="16" t="s">
        <v>70</v>
      </c>
      <c r="D84" s="168">
        <v>2.8403611354046392</v>
      </c>
      <c r="E84" s="168">
        <v>2.9609860478337424</v>
      </c>
      <c r="F84" s="168">
        <v>3.2129799142855648</v>
      </c>
      <c r="G84" s="168">
        <v>3.2031272981621242</v>
      </c>
      <c r="H84" s="168">
        <v>3.0643187465241168</v>
      </c>
      <c r="I84" s="168">
        <v>3.1226173778861441</v>
      </c>
      <c r="J84" s="168">
        <v>1.6851531568730211</v>
      </c>
      <c r="K84" s="168">
        <v>1.5508405885235697</v>
      </c>
      <c r="L84" s="168">
        <v>1.4817590218431951</v>
      </c>
      <c r="M84" s="52">
        <f>+L84/K84-1</f>
        <v>-4.4544595486852412E-2</v>
      </c>
      <c r="P84" s="60"/>
    </row>
    <row r="85" spans="3:17">
      <c r="C85" s="16" t="s">
        <v>71</v>
      </c>
      <c r="D85" s="168">
        <v>4.576763770337994</v>
      </c>
      <c r="E85" s="168">
        <v>5.3464853197639171</v>
      </c>
      <c r="F85" s="168">
        <v>5.4437766745057043</v>
      </c>
      <c r="G85" s="168">
        <v>5.4311587188918287</v>
      </c>
      <c r="H85" s="168">
        <v>5.5779707342468807</v>
      </c>
      <c r="I85" s="168">
        <v>5.4059699753477277</v>
      </c>
      <c r="J85" s="168">
        <v>4.4608095062132849</v>
      </c>
      <c r="K85" s="168">
        <v>4.3063156117167471</v>
      </c>
      <c r="L85" s="168">
        <v>4.2060549353341861</v>
      </c>
      <c r="M85" s="52">
        <f>+L85/K85-1</f>
        <v>-2.3282240649006081E-2</v>
      </c>
      <c r="P85" s="60"/>
    </row>
    <row r="86" spans="3:17">
      <c r="C86" s="16" t="s">
        <v>72</v>
      </c>
      <c r="D86" s="168">
        <v>4.4742365325480371</v>
      </c>
      <c r="E86" s="168">
        <v>4.6778645064610984</v>
      </c>
      <c r="F86" s="168">
        <v>4.7186825438337614</v>
      </c>
      <c r="G86" s="168">
        <v>4.9974219648593978</v>
      </c>
      <c r="H86" s="168">
        <v>5.1936033692321493</v>
      </c>
      <c r="I86" s="168">
        <v>5.387308438242707</v>
      </c>
      <c r="J86" s="168">
        <v>4.3365306814966269</v>
      </c>
      <c r="K86" s="168">
        <v>4.0717240371730012</v>
      </c>
      <c r="L86" s="168">
        <v>3.8110773325446585</v>
      </c>
      <c r="M86" s="52">
        <f>+L86/K86-1</f>
        <v>-6.4013843337307752E-2</v>
      </c>
      <c r="P86" s="60"/>
    </row>
    <row r="87" spans="3:17">
      <c r="C87" s="16" t="s">
        <v>73</v>
      </c>
      <c r="D87" s="168">
        <v>4.6676857780615437</v>
      </c>
      <c r="E87" s="168">
        <v>5.1250343046651041</v>
      </c>
      <c r="F87" s="168">
        <v>5.3020066728760273</v>
      </c>
      <c r="G87" s="168">
        <v>5.3141618617786497</v>
      </c>
      <c r="H87" s="168">
        <v>5.5417549715729493</v>
      </c>
      <c r="I87" s="168">
        <v>5.3923494840429171</v>
      </c>
      <c r="J87" s="168">
        <v>4.025524366922733</v>
      </c>
      <c r="K87" s="168">
        <v>3.6791177974079798</v>
      </c>
      <c r="L87" s="168">
        <v>3.4423277622363004</v>
      </c>
      <c r="M87" s="52">
        <f>+L87/K87-1</f>
        <v>-6.4360547340588936E-2</v>
      </c>
      <c r="P87" s="60"/>
    </row>
    <row r="88" spans="3:17">
      <c r="C88" s="16" t="s">
        <v>74</v>
      </c>
      <c r="D88" s="168">
        <v>3.943442274577504</v>
      </c>
      <c r="E88" s="168">
        <v>4.3200276481769482</v>
      </c>
      <c r="F88" s="168">
        <v>5.1142611171251033</v>
      </c>
      <c r="G88" s="168">
        <v>4.6279739992006226</v>
      </c>
      <c r="H88" s="168">
        <v>4.5720936032254045</v>
      </c>
      <c r="I88" s="168">
        <v>4.9309259457105048</v>
      </c>
      <c r="J88" s="168">
        <v>3.2440910908337393</v>
      </c>
      <c r="K88" s="168">
        <v>3.2047140427936931</v>
      </c>
      <c r="L88" s="168">
        <v>3.1662814546032738</v>
      </c>
      <c r="M88" s="52">
        <f t="shared" ref="M88:M89" si="11">+L88/K88-1</f>
        <v>-1.1992517172270345E-2</v>
      </c>
      <c r="P88" s="60"/>
      <c r="Q88"/>
    </row>
    <row r="89" spans="3:17">
      <c r="C89" s="51" t="s">
        <v>90</v>
      </c>
      <c r="D89" s="169">
        <v>4.1599080858403887</v>
      </c>
      <c r="E89" s="169">
        <v>4.577022681488768</v>
      </c>
      <c r="F89" s="169">
        <v>4.7479917268116401</v>
      </c>
      <c r="G89" s="169">
        <v>4.7832255547836047</v>
      </c>
      <c r="H89" s="169">
        <v>4.8922893246857697</v>
      </c>
      <c r="I89" s="169">
        <v>4.8686723159835594</v>
      </c>
      <c r="J89" s="169">
        <v>3.6539227475472935</v>
      </c>
      <c r="K89" s="169">
        <v>3.4378133982340637</v>
      </c>
      <c r="L89" s="169">
        <v>3.2822026280962024</v>
      </c>
      <c r="M89" s="90">
        <f t="shared" si="11"/>
        <v>-4.5264460897672776E-2</v>
      </c>
      <c r="P89" s="60"/>
      <c r="Q89"/>
    </row>
    <row r="90" spans="3:17">
      <c r="C90" s="23" t="s">
        <v>40</v>
      </c>
      <c r="D90" s="23"/>
      <c r="E90" s="31"/>
      <c r="F90" s="31"/>
      <c r="G90" s="31"/>
      <c r="H90" s="31"/>
      <c r="I90" s="31"/>
      <c r="J90" s="31"/>
      <c r="P90" s="60"/>
      <c r="Q90"/>
    </row>
    <row r="91" spans="3:17">
      <c r="C91" s="23" t="s">
        <v>14</v>
      </c>
      <c r="D91" s="23"/>
      <c r="E91" s="31"/>
      <c r="F91" s="31"/>
      <c r="G91" s="31"/>
      <c r="H91" s="31"/>
      <c r="I91" s="31"/>
      <c r="J91" s="31"/>
      <c r="P91" s="60"/>
      <c r="Q91"/>
    </row>
    <row r="92" spans="3:17">
      <c r="P92" s="60"/>
      <c r="Q92"/>
    </row>
    <row r="93" spans="3:17">
      <c r="P93" s="60"/>
      <c r="Q93"/>
    </row>
    <row r="94" spans="3:17">
      <c r="P94" s="60"/>
      <c r="Q94"/>
    </row>
    <row r="95" spans="3:17">
      <c r="P95" s="60"/>
      <c r="Q95"/>
    </row>
    <row r="96" spans="3:17">
      <c r="Q96"/>
    </row>
    <row r="97" spans="17:17">
      <c r="Q97"/>
    </row>
    <row r="98" spans="17:17">
      <c r="Q98"/>
    </row>
    <row r="99" spans="17:17">
      <c r="Q99"/>
    </row>
  </sheetData>
  <mergeCells count="33">
    <mergeCell ref="C22:M22"/>
    <mergeCell ref="C27:M28"/>
    <mergeCell ref="C48:M48"/>
    <mergeCell ref="C49:M49"/>
    <mergeCell ref="L31:M31"/>
    <mergeCell ref="R8:X10"/>
    <mergeCell ref="R56:X56"/>
    <mergeCell ref="R57:X57"/>
    <mergeCell ref="R32:X32"/>
    <mergeCell ref="R33:X33"/>
    <mergeCell ref="R11:X11"/>
    <mergeCell ref="C63:M63"/>
    <mergeCell ref="C64:M64"/>
    <mergeCell ref="C79:M79"/>
    <mergeCell ref="C80:M80"/>
    <mergeCell ref="C81:M81"/>
    <mergeCell ref="C62:M62"/>
    <mergeCell ref="C47:M47"/>
    <mergeCell ref="C26:M26"/>
    <mergeCell ref="C29:M29"/>
    <mergeCell ref="C30:C32"/>
    <mergeCell ref="D30:M30"/>
    <mergeCell ref="D31:F31"/>
    <mergeCell ref="H31:J31"/>
    <mergeCell ref="D2:N2"/>
    <mergeCell ref="C6:M6"/>
    <mergeCell ref="C9:M9"/>
    <mergeCell ref="C10:C12"/>
    <mergeCell ref="D10:M10"/>
    <mergeCell ref="D11:F11"/>
    <mergeCell ref="H11:J11"/>
    <mergeCell ref="L11:M11"/>
    <mergeCell ref="C7:M8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2E5D24-CD58-4ED3-B0C0-6E7776815DF6}">
  <dimension ref="B2:N67"/>
  <sheetViews>
    <sheetView showGridLines="0" workbookViewId="0">
      <selection activeCell="I18" sqref="I18"/>
    </sheetView>
  </sheetViews>
  <sheetFormatPr defaultRowHeight="14.4"/>
  <cols>
    <col min="2" max="2" width="8.88671875" style="69"/>
    <col min="4" max="4" width="12.33203125" customWidth="1"/>
    <col min="5" max="5" width="9.109375" customWidth="1"/>
    <col min="7" max="7" width="5.5546875" customWidth="1"/>
    <col min="9" max="9" width="9" bestFit="1" customWidth="1"/>
    <col min="10" max="10" width="12.109375" customWidth="1"/>
  </cols>
  <sheetData>
    <row r="2" spans="2:14" ht="22.8">
      <c r="D2" s="152" t="s">
        <v>79</v>
      </c>
      <c r="E2" s="152"/>
      <c r="F2" s="152"/>
      <c r="G2" s="152"/>
      <c r="H2" s="152"/>
      <c r="I2" s="152"/>
      <c r="J2" s="152"/>
      <c r="K2" s="152"/>
      <c r="L2" s="152"/>
      <c r="M2" s="152"/>
      <c r="N2" s="152"/>
    </row>
    <row r="7" spans="2:14" ht="14.4" customHeight="1">
      <c r="B7" s="70" t="s">
        <v>30</v>
      </c>
      <c r="D7" s="153" t="s">
        <v>60</v>
      </c>
      <c r="E7" s="153"/>
      <c r="F7" s="153"/>
      <c r="G7" s="153"/>
      <c r="H7" s="153"/>
      <c r="I7" s="153"/>
      <c r="J7" s="153"/>
      <c r="K7" s="71"/>
    </row>
    <row r="8" spans="2:14">
      <c r="C8" s="71"/>
      <c r="D8" s="153"/>
      <c r="E8" s="153"/>
      <c r="F8" s="153"/>
      <c r="G8" s="153"/>
      <c r="H8" s="153"/>
      <c r="I8" s="153"/>
      <c r="J8" s="153"/>
      <c r="K8" s="71"/>
    </row>
    <row r="9" spans="2:14">
      <c r="D9" s="136" t="s">
        <v>3</v>
      </c>
      <c r="E9" s="136"/>
      <c r="F9" s="136"/>
      <c r="G9" s="136"/>
      <c r="H9" s="136"/>
      <c r="I9" s="136"/>
      <c r="J9" s="136"/>
    </row>
    <row r="10" spans="2:14" ht="6.6" customHeight="1">
      <c r="D10" s="12"/>
      <c r="E10" s="12"/>
      <c r="F10" s="12"/>
      <c r="G10" s="12"/>
      <c r="H10" s="12"/>
      <c r="I10" s="12"/>
      <c r="J10" s="12"/>
    </row>
    <row r="11" spans="2:14">
      <c r="D11" s="156" t="s">
        <v>25</v>
      </c>
      <c r="E11" s="147" t="s">
        <v>5</v>
      </c>
      <c r="F11" s="147"/>
      <c r="G11" s="147"/>
      <c r="H11" s="147"/>
      <c r="I11" s="147"/>
      <c r="J11" s="147"/>
    </row>
    <row r="12" spans="2:14">
      <c r="D12" s="157"/>
      <c r="E12" s="159">
        <v>2018</v>
      </c>
      <c r="F12" s="159"/>
      <c r="G12" s="82"/>
      <c r="H12" s="159">
        <v>2019</v>
      </c>
      <c r="I12" s="159"/>
      <c r="J12" s="160" t="s">
        <v>19</v>
      </c>
    </row>
    <row r="13" spans="2:14" ht="15" thickBot="1">
      <c r="D13" s="158"/>
      <c r="E13" s="83" t="s">
        <v>26</v>
      </c>
      <c r="F13" s="83" t="s">
        <v>27</v>
      </c>
      <c r="G13" s="83"/>
      <c r="H13" s="83" t="s">
        <v>26</v>
      </c>
      <c r="I13" s="83" t="s">
        <v>27</v>
      </c>
      <c r="J13" s="161"/>
    </row>
    <row r="14" spans="2:14">
      <c r="D14" s="13"/>
      <c r="E14" s="13"/>
      <c r="F14" s="13"/>
      <c r="G14" s="13"/>
      <c r="H14" s="13"/>
      <c r="I14" s="13"/>
      <c r="J14" s="13"/>
    </row>
    <row r="15" spans="2:14">
      <c r="D15" s="72" t="s">
        <v>7</v>
      </c>
      <c r="E15" s="99">
        <v>229903.3</v>
      </c>
      <c r="F15" s="100">
        <v>0.29413594233329488</v>
      </c>
      <c r="G15" s="78"/>
      <c r="H15" s="99">
        <v>263157.90000000002</v>
      </c>
      <c r="I15" s="100">
        <v>0.32641496608933745</v>
      </c>
      <c r="J15" s="101">
        <f>(I15-F15)*100</f>
        <v>3.2279023756042582</v>
      </c>
    </row>
    <row r="16" spans="2:14" ht="4.2" customHeight="1">
      <c r="D16" s="73"/>
      <c r="E16" s="102"/>
      <c r="F16" s="103"/>
      <c r="G16" s="78"/>
      <c r="H16" s="102"/>
      <c r="I16" s="103"/>
      <c r="J16" s="104"/>
    </row>
    <row r="17" spans="2:11">
      <c r="D17" s="74" t="s">
        <v>8</v>
      </c>
      <c r="E17" s="81">
        <v>86688.22</v>
      </c>
      <c r="F17" s="91">
        <v>0.20397357818508494</v>
      </c>
      <c r="G17" s="78"/>
      <c r="H17" s="81">
        <v>112935.3</v>
      </c>
      <c r="I17" s="91">
        <v>0.25764891399223688</v>
      </c>
      <c r="J17" s="79">
        <f t="shared" ref="J17:J18" si="0">(I17-F17)*100</f>
        <v>5.3675335807151949</v>
      </c>
    </row>
    <row r="18" spans="2:11">
      <c r="D18" s="74" t="s">
        <v>9</v>
      </c>
      <c r="E18" s="81">
        <v>143215.1</v>
      </c>
      <c r="F18" s="91">
        <v>0.40158423981697322</v>
      </c>
      <c r="G18" s="78"/>
      <c r="H18" s="81">
        <v>150222.6</v>
      </c>
      <c r="I18" s="91">
        <v>0.40835073954186785</v>
      </c>
      <c r="J18" s="79">
        <f t="shared" si="0"/>
        <v>0.67664997248946257</v>
      </c>
    </row>
    <row r="19" spans="2:11" ht="15" thickBot="1">
      <c r="D19" s="21"/>
      <c r="E19" s="21"/>
      <c r="F19" s="22"/>
      <c r="G19" s="22"/>
      <c r="H19" s="22"/>
      <c r="I19" s="22"/>
      <c r="J19" s="22"/>
    </row>
    <row r="20" spans="2:11" ht="14.4" customHeight="1">
      <c r="D20" s="154" t="s">
        <v>12</v>
      </c>
      <c r="E20" s="154"/>
      <c r="F20" s="154"/>
      <c r="G20" s="154"/>
      <c r="H20" s="154"/>
      <c r="I20" s="154"/>
      <c r="J20" s="154"/>
    </row>
    <row r="21" spans="2:11">
      <c r="D21" s="155"/>
      <c r="E21" s="155"/>
      <c r="F21" s="155"/>
      <c r="G21" s="155"/>
      <c r="H21" s="155"/>
      <c r="I21" s="155"/>
      <c r="J21" s="155"/>
    </row>
    <row r="22" spans="2:11">
      <c r="D22" s="23" t="s">
        <v>24</v>
      </c>
      <c r="E22" s="31"/>
      <c r="F22" s="31"/>
      <c r="G22" s="31"/>
      <c r="H22" s="31"/>
      <c r="I22" s="31"/>
      <c r="J22" s="31"/>
    </row>
    <row r="23" spans="2:11">
      <c r="D23" s="23" t="s">
        <v>14</v>
      </c>
      <c r="E23" s="31"/>
      <c r="F23" s="31"/>
      <c r="G23" s="31"/>
      <c r="H23" s="31"/>
      <c r="I23" s="31"/>
      <c r="J23" s="31"/>
    </row>
    <row r="27" spans="2:11" ht="14.4" customHeight="1">
      <c r="B27" s="70" t="s">
        <v>31</v>
      </c>
      <c r="D27" s="153" t="s">
        <v>61</v>
      </c>
      <c r="E27" s="153"/>
      <c r="F27" s="153"/>
      <c r="G27" s="153"/>
      <c r="H27" s="153"/>
      <c r="I27" s="153"/>
      <c r="J27" s="153"/>
      <c r="K27" s="71"/>
    </row>
    <row r="28" spans="2:11">
      <c r="D28" s="153"/>
      <c r="E28" s="153"/>
      <c r="F28" s="153"/>
      <c r="G28" s="153"/>
      <c r="H28" s="153"/>
      <c r="I28" s="153"/>
      <c r="J28" s="153"/>
      <c r="K28" s="24"/>
    </row>
    <row r="29" spans="2:11">
      <c r="C29" s="12"/>
      <c r="D29" s="163" t="s">
        <v>3</v>
      </c>
      <c r="E29" s="163"/>
      <c r="F29" s="163"/>
      <c r="G29" s="163"/>
      <c r="H29" s="163"/>
      <c r="I29" s="163"/>
      <c r="J29" s="163"/>
    </row>
    <row r="30" spans="2:11">
      <c r="D30" s="162" t="s">
        <v>28</v>
      </c>
      <c r="E30" s="147" t="s">
        <v>16</v>
      </c>
      <c r="F30" s="147"/>
      <c r="G30" s="147"/>
      <c r="H30" s="147"/>
      <c r="I30" s="147"/>
      <c r="J30" s="147"/>
    </row>
    <row r="31" spans="2:11" ht="14.4" customHeight="1">
      <c r="D31" s="160"/>
      <c r="E31" s="159">
        <v>2018</v>
      </c>
      <c r="F31" s="159"/>
      <c r="G31" s="82"/>
      <c r="H31" s="159">
        <v>2019</v>
      </c>
      <c r="I31" s="159"/>
      <c r="J31" s="160" t="s">
        <v>19</v>
      </c>
    </row>
    <row r="32" spans="2:11" ht="15" thickBot="1">
      <c r="D32" s="161"/>
      <c r="E32" s="83" t="s">
        <v>26</v>
      </c>
      <c r="F32" s="83" t="s">
        <v>27</v>
      </c>
      <c r="G32" s="83"/>
      <c r="H32" s="83" t="s">
        <v>26</v>
      </c>
      <c r="I32" s="83" t="s">
        <v>27</v>
      </c>
      <c r="J32" s="161"/>
    </row>
    <row r="33" spans="2:11">
      <c r="D33" s="13"/>
      <c r="E33" s="13"/>
      <c r="F33" s="13"/>
      <c r="G33" s="13"/>
      <c r="H33" s="13"/>
      <c r="I33" s="13"/>
      <c r="J33" s="13"/>
    </row>
    <row r="34" spans="2:11">
      <c r="D34" s="72" t="s">
        <v>7</v>
      </c>
      <c r="E34" s="99">
        <f>+E15</f>
        <v>229903.3</v>
      </c>
      <c r="F34" s="100">
        <f t="shared" ref="F34:I34" si="1">+F15</f>
        <v>0.29413594233329488</v>
      </c>
      <c r="G34" s="78"/>
      <c r="H34" s="99">
        <f t="shared" si="1"/>
        <v>263157.90000000002</v>
      </c>
      <c r="I34" s="100">
        <f t="shared" si="1"/>
        <v>0.32641496608933745</v>
      </c>
      <c r="J34" s="101">
        <f t="shared" ref="J34:J38" si="2">(I34-F34)*100</f>
        <v>3.2279023756042582</v>
      </c>
    </row>
    <row r="35" spans="2:11" ht="6" customHeight="1">
      <c r="D35" s="73"/>
      <c r="E35" s="95"/>
      <c r="F35" s="98"/>
      <c r="G35" s="94"/>
      <c r="H35" s="94"/>
      <c r="I35" s="98"/>
      <c r="J35" s="96"/>
    </row>
    <row r="36" spans="2:11">
      <c r="D36" s="72" t="s">
        <v>29</v>
      </c>
      <c r="E36" s="95"/>
      <c r="F36" s="98"/>
      <c r="G36" s="94"/>
      <c r="H36" s="94"/>
      <c r="I36" s="98"/>
      <c r="J36" s="97"/>
    </row>
    <row r="37" spans="2:11">
      <c r="D37" s="75" t="s">
        <v>17</v>
      </c>
      <c r="E37" s="81">
        <v>115208.8</v>
      </c>
      <c r="F37" s="91">
        <v>0.48191248542920251</v>
      </c>
      <c r="G37" s="78"/>
      <c r="H37" s="81">
        <v>143745.70000000001</v>
      </c>
      <c r="I37" s="91">
        <v>0.508019529505505</v>
      </c>
      <c r="J37" s="79">
        <f t="shared" si="2"/>
        <v>2.6107044076302488</v>
      </c>
    </row>
    <row r="38" spans="2:11">
      <c r="D38" s="75" t="s">
        <v>18</v>
      </c>
      <c r="E38" s="81">
        <v>114694.5</v>
      </c>
      <c r="F38" s="91">
        <v>0.2491060623218114</v>
      </c>
      <c r="G38" s="78"/>
      <c r="H38" s="81">
        <v>119412.1</v>
      </c>
      <c r="I38" s="91">
        <v>0.27524847147112608</v>
      </c>
      <c r="J38" s="79">
        <f t="shared" si="2"/>
        <v>2.6142409149314676</v>
      </c>
    </row>
    <row r="39" spans="2:11" ht="15" thickBot="1">
      <c r="D39" s="75"/>
      <c r="E39" s="76"/>
      <c r="F39" s="77"/>
      <c r="G39" s="78"/>
      <c r="H39" s="76"/>
      <c r="I39" s="77"/>
      <c r="J39" s="79"/>
    </row>
    <row r="40" spans="2:11" ht="14.4" customHeight="1">
      <c r="D40" s="154" t="s">
        <v>12</v>
      </c>
      <c r="E40" s="154"/>
      <c r="F40" s="154"/>
      <c r="G40" s="154"/>
      <c r="H40" s="154"/>
      <c r="I40" s="154"/>
      <c r="J40" s="154"/>
    </row>
    <row r="41" spans="2:11">
      <c r="D41" s="155"/>
      <c r="E41" s="155"/>
      <c r="F41" s="155"/>
      <c r="G41" s="155"/>
      <c r="H41" s="155"/>
      <c r="I41" s="155"/>
      <c r="J41" s="155"/>
    </row>
    <row r="42" spans="2:11">
      <c r="D42" s="23" t="s">
        <v>24</v>
      </c>
      <c r="E42" s="31"/>
      <c r="F42" s="31"/>
      <c r="G42" s="31"/>
      <c r="H42" s="31"/>
      <c r="I42" s="31"/>
      <c r="J42" s="31"/>
    </row>
    <row r="43" spans="2:11">
      <c r="D43" s="23" t="s">
        <v>14</v>
      </c>
      <c r="E43" s="31"/>
      <c r="F43" s="31"/>
      <c r="G43" s="31"/>
      <c r="H43" s="31"/>
      <c r="I43" s="31"/>
      <c r="J43" s="31"/>
    </row>
    <row r="47" spans="2:11">
      <c r="B47" s="70" t="s">
        <v>32</v>
      </c>
      <c r="C47" s="143" t="s">
        <v>34</v>
      </c>
      <c r="D47" s="143"/>
      <c r="E47" s="143"/>
      <c r="F47" s="143"/>
      <c r="G47" s="143"/>
      <c r="H47" s="143"/>
      <c r="I47" s="143"/>
      <c r="J47" s="143"/>
      <c r="K47" s="143"/>
    </row>
    <row r="48" spans="2:11">
      <c r="C48" s="151" t="s">
        <v>67</v>
      </c>
      <c r="D48" s="151"/>
      <c r="E48" s="151"/>
      <c r="F48" s="151"/>
      <c r="G48" s="151"/>
      <c r="H48" s="151"/>
      <c r="I48" s="151"/>
      <c r="J48" s="151"/>
      <c r="K48" s="151"/>
    </row>
    <row r="49" spans="2:11">
      <c r="C49" s="12"/>
      <c r="D49" s="12"/>
      <c r="E49" s="12"/>
      <c r="F49" s="12"/>
      <c r="G49" s="12"/>
      <c r="H49" s="12"/>
      <c r="I49" s="12"/>
    </row>
    <row r="50" spans="2:11">
      <c r="D50" s="34" t="s">
        <v>35</v>
      </c>
      <c r="E50" s="30">
        <v>2019</v>
      </c>
      <c r="F50" s="30">
        <v>2020</v>
      </c>
      <c r="G50" s="30" t="s">
        <v>42</v>
      </c>
    </row>
    <row r="51" spans="2:11">
      <c r="D51" s="32" t="s">
        <v>36</v>
      </c>
      <c r="E51" s="84">
        <v>1122.8585108399996</v>
      </c>
      <c r="F51" s="84">
        <v>1097.97511902</v>
      </c>
      <c r="G51" s="85">
        <f>+F51/E51-1</f>
        <v>-2.2160754520517911E-2</v>
      </c>
      <c r="H51" s="86"/>
    </row>
    <row r="52" spans="2:11">
      <c r="D52" s="32" t="s">
        <v>37</v>
      </c>
      <c r="E52" s="84">
        <v>194.01811985000001</v>
      </c>
      <c r="F52" s="84">
        <v>318.43747814000005</v>
      </c>
      <c r="G52" s="85">
        <f t="shared" ref="G52:G55" si="3">+F52/E52-1</f>
        <v>0.64127700230365914</v>
      </c>
      <c r="H52" s="86"/>
    </row>
    <row r="53" spans="2:11">
      <c r="D53" s="37" t="s">
        <v>38</v>
      </c>
      <c r="E53" s="39">
        <v>498.42317965999996</v>
      </c>
      <c r="F53" s="40">
        <v>683.34197837999989</v>
      </c>
      <c r="G53" s="41">
        <f t="shared" si="3"/>
        <v>0.37100762216986483</v>
      </c>
      <c r="H53" s="86"/>
    </row>
    <row r="54" spans="2:11">
      <c r="D54" s="43" t="s">
        <v>39</v>
      </c>
      <c r="E54" s="45">
        <v>483.32723098999998</v>
      </c>
      <c r="F54" s="46">
        <v>852.63812608000023</v>
      </c>
      <c r="G54" s="47">
        <f t="shared" si="3"/>
        <v>0.76410115427086556</v>
      </c>
      <c r="H54" s="86"/>
    </row>
    <row r="55" spans="2:11">
      <c r="D55" s="56" t="s">
        <v>54</v>
      </c>
      <c r="E55" s="57">
        <f>SUM(E52:E54)</f>
        <v>1175.7685305</v>
      </c>
      <c r="F55" s="57">
        <f>SUM(F52:F54)</f>
        <v>1854.4175826000001</v>
      </c>
      <c r="G55" s="58">
        <f t="shared" si="3"/>
        <v>0.57719613554498017</v>
      </c>
    </row>
    <row r="56" spans="2:11">
      <c r="D56" s="23" t="s">
        <v>40</v>
      </c>
      <c r="E56" s="31"/>
      <c r="F56" s="31"/>
      <c r="G56" s="31"/>
      <c r="H56" s="41"/>
      <c r="I56" s="31"/>
      <c r="J56" s="31"/>
    </row>
    <row r="57" spans="2:11">
      <c r="D57" s="23" t="s">
        <v>14</v>
      </c>
      <c r="E57" s="31"/>
      <c r="F57" s="31"/>
      <c r="G57" s="31"/>
      <c r="H57" s="31"/>
      <c r="I57" s="31"/>
      <c r="J57" s="31"/>
    </row>
    <row r="60" spans="2:11">
      <c r="B60" s="69" t="s">
        <v>68</v>
      </c>
      <c r="C60" s="143" t="s">
        <v>34</v>
      </c>
      <c r="D60" s="143"/>
      <c r="E60" s="143"/>
      <c r="F60" s="143"/>
      <c r="G60" s="143"/>
      <c r="H60" s="143"/>
      <c r="I60" s="143"/>
      <c r="J60" s="143"/>
      <c r="K60" s="143"/>
    </row>
    <row r="61" spans="2:11">
      <c r="C61" s="151" t="s">
        <v>69</v>
      </c>
      <c r="D61" s="151"/>
      <c r="E61" s="151"/>
      <c r="F61" s="151"/>
      <c r="G61" s="151"/>
      <c r="H61" s="151"/>
      <c r="I61" s="151"/>
      <c r="J61" s="151"/>
      <c r="K61" s="151"/>
    </row>
    <row r="62" spans="2:11">
      <c r="D62" s="34" t="s">
        <v>35</v>
      </c>
      <c r="E62" s="30" t="s">
        <v>63</v>
      </c>
      <c r="F62" s="30" t="s">
        <v>64</v>
      </c>
    </row>
    <row r="63" spans="2:11">
      <c r="D63" s="32" t="s">
        <v>36</v>
      </c>
      <c r="E63" s="84">
        <v>775.51315039598956</v>
      </c>
      <c r="F63" s="87">
        <v>755.2911954439362</v>
      </c>
    </row>
    <row r="64" spans="2:11">
      <c r="D64" s="32" t="s">
        <v>37</v>
      </c>
      <c r="E64" s="84">
        <v>134.00050131536145</v>
      </c>
      <c r="F64" s="87">
        <v>219.05143329038583</v>
      </c>
    </row>
    <row r="65" spans="4:6">
      <c r="D65" s="37" t="s">
        <v>38</v>
      </c>
      <c r="E65" s="39">
        <v>344.24081623547625</v>
      </c>
      <c r="F65" s="42">
        <v>470.06728186001197</v>
      </c>
    </row>
    <row r="66" spans="4:6">
      <c r="D66" s="43" t="s">
        <v>39</v>
      </c>
      <c r="E66" s="45">
        <v>333.81465247729278</v>
      </c>
      <c r="F66" s="48">
        <v>586.52519385214816</v>
      </c>
    </row>
    <row r="67" spans="4:6">
      <c r="D67" s="56" t="s">
        <v>54</v>
      </c>
      <c r="E67" s="57">
        <v>812.05597002813045</v>
      </c>
      <c r="F67" s="59">
        <v>1275.6439090025463</v>
      </c>
    </row>
  </sheetData>
  <mergeCells count="21">
    <mergeCell ref="E31:F31"/>
    <mergeCell ref="H31:I31"/>
    <mergeCell ref="D29:J29"/>
    <mergeCell ref="D27:J28"/>
    <mergeCell ref="J31:J32"/>
    <mergeCell ref="C60:K60"/>
    <mergeCell ref="C61:K61"/>
    <mergeCell ref="D2:N2"/>
    <mergeCell ref="C47:K47"/>
    <mergeCell ref="D7:J8"/>
    <mergeCell ref="D20:J21"/>
    <mergeCell ref="D40:J41"/>
    <mergeCell ref="C48:K48"/>
    <mergeCell ref="D9:J9"/>
    <mergeCell ref="D11:D13"/>
    <mergeCell ref="E11:J11"/>
    <mergeCell ref="E12:F12"/>
    <mergeCell ref="H12:I12"/>
    <mergeCell ref="J12:J13"/>
    <mergeCell ref="D30:D32"/>
    <mergeCell ref="E30:J30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04AAD8-608A-4AC6-8049-EDD3AF70CC40}">
  <dimension ref="B2:N67"/>
  <sheetViews>
    <sheetView showGridLines="0" workbookViewId="0">
      <selection activeCell="H15" sqref="H15"/>
    </sheetView>
  </sheetViews>
  <sheetFormatPr defaultRowHeight="14.4"/>
  <cols>
    <col min="2" max="2" width="8.88671875" style="69"/>
    <col min="4" max="4" width="12.33203125" customWidth="1"/>
    <col min="5" max="5" width="9.77734375" customWidth="1"/>
    <col min="6" max="6" width="8.77734375" customWidth="1"/>
    <col min="7" max="7" width="5.77734375" customWidth="1"/>
    <col min="8" max="8" width="9.77734375" customWidth="1"/>
    <col min="9" max="10" width="8.77734375" customWidth="1"/>
  </cols>
  <sheetData>
    <row r="2" spans="2:14" ht="22.8">
      <c r="D2" s="152" t="s">
        <v>80</v>
      </c>
      <c r="E2" s="152"/>
      <c r="F2" s="152"/>
      <c r="G2" s="152"/>
      <c r="H2" s="152"/>
      <c r="I2" s="152"/>
      <c r="J2" s="152"/>
      <c r="K2" s="152"/>
      <c r="L2" s="152"/>
      <c r="M2" s="152"/>
      <c r="N2" s="152"/>
    </row>
    <row r="7" spans="2:14" ht="14.4" customHeight="1">
      <c r="B7" s="70" t="s">
        <v>30</v>
      </c>
      <c r="D7" s="153" t="s">
        <v>60</v>
      </c>
      <c r="E7" s="153"/>
      <c r="F7" s="153"/>
      <c r="G7" s="153"/>
      <c r="H7" s="153"/>
      <c r="I7" s="153"/>
      <c r="J7" s="153"/>
      <c r="K7" s="71"/>
    </row>
    <row r="8" spans="2:14">
      <c r="C8" s="71"/>
      <c r="D8" s="153"/>
      <c r="E8" s="153"/>
      <c r="F8" s="153"/>
      <c r="G8" s="153"/>
      <c r="H8" s="153"/>
      <c r="I8" s="153"/>
      <c r="J8" s="153"/>
      <c r="K8" s="71"/>
    </row>
    <row r="9" spans="2:14">
      <c r="D9" s="166" t="s">
        <v>3</v>
      </c>
      <c r="E9" s="166"/>
      <c r="F9" s="166"/>
      <c r="G9" s="166"/>
      <c r="H9" s="166"/>
      <c r="I9" s="166"/>
      <c r="J9" s="166"/>
    </row>
    <row r="10" spans="2:14" ht="6.6" customHeight="1">
      <c r="D10" s="12"/>
      <c r="E10" s="12"/>
      <c r="F10" s="12"/>
      <c r="G10" s="12"/>
      <c r="H10" s="12"/>
      <c r="I10" s="12"/>
      <c r="J10" s="12"/>
    </row>
    <row r="11" spans="2:14">
      <c r="D11" s="156" t="s">
        <v>25</v>
      </c>
      <c r="E11" s="147" t="s">
        <v>5</v>
      </c>
      <c r="F11" s="147"/>
      <c r="G11" s="147"/>
      <c r="H11" s="147"/>
      <c r="I11" s="147"/>
      <c r="J11" s="147"/>
    </row>
    <row r="12" spans="2:14">
      <c r="D12" s="157"/>
      <c r="E12" s="159">
        <v>2018</v>
      </c>
      <c r="F12" s="159"/>
      <c r="G12" s="82"/>
      <c r="H12" s="159">
        <v>2019</v>
      </c>
      <c r="I12" s="159"/>
      <c r="J12" s="164" t="s">
        <v>19</v>
      </c>
    </row>
    <row r="13" spans="2:14" ht="15" thickBot="1">
      <c r="D13" s="158"/>
      <c r="E13" s="83" t="s">
        <v>26</v>
      </c>
      <c r="F13" s="83" t="s">
        <v>27</v>
      </c>
      <c r="G13" s="83"/>
      <c r="H13" s="83" t="s">
        <v>26</v>
      </c>
      <c r="I13" s="83" t="s">
        <v>27</v>
      </c>
      <c r="J13" s="165"/>
    </row>
    <row r="14" spans="2:14">
      <c r="D14" s="13"/>
      <c r="E14" s="13"/>
      <c r="F14" s="13"/>
      <c r="G14" s="13"/>
      <c r="H14" s="13"/>
      <c r="I14" s="13"/>
      <c r="J14" s="13"/>
    </row>
    <row r="15" spans="2:14">
      <c r="D15" s="72" t="s">
        <v>7</v>
      </c>
      <c r="E15" s="99">
        <v>380963.1</v>
      </c>
      <c r="F15" s="100">
        <v>0.39911760274921226</v>
      </c>
      <c r="G15" s="78"/>
      <c r="H15" s="99">
        <v>419901.6</v>
      </c>
      <c r="I15" s="100">
        <v>0.43098887500733873</v>
      </c>
      <c r="J15" s="101">
        <f>(I15-F15)*100</f>
        <v>3.1871272258126471</v>
      </c>
    </row>
    <row r="16" spans="2:14" ht="4.2" customHeight="1">
      <c r="D16" s="73"/>
      <c r="E16" s="102"/>
      <c r="F16" s="103"/>
      <c r="G16" s="78"/>
      <c r="H16" s="102"/>
      <c r="I16" s="103"/>
      <c r="J16" s="104"/>
    </row>
    <row r="17" spans="2:11">
      <c r="D17" s="74" t="s">
        <v>8</v>
      </c>
      <c r="E17" s="81">
        <v>222178</v>
      </c>
      <c r="F17" s="91">
        <v>0.4133897124723821</v>
      </c>
      <c r="G17" s="78"/>
      <c r="H17" s="81">
        <v>232802.5</v>
      </c>
      <c r="I17" s="91">
        <v>0.43087062323063624</v>
      </c>
      <c r="J17" s="79">
        <f t="shared" ref="J17:J18" si="0">(I17-F17)*100</f>
        <v>1.7480910758254142</v>
      </c>
    </row>
    <row r="18" spans="2:11">
      <c r="D18" s="74" t="s">
        <v>9</v>
      </c>
      <c r="E18" s="81">
        <v>158785.1</v>
      </c>
      <c r="F18" s="91">
        <v>0.38072547477061419</v>
      </c>
      <c r="G18" s="78"/>
      <c r="H18" s="81">
        <v>187099.1</v>
      </c>
      <c r="I18" s="91">
        <v>0.43113610324826096</v>
      </c>
      <c r="J18" s="79">
        <f t="shared" si="0"/>
        <v>5.0410628477646764</v>
      </c>
    </row>
    <row r="19" spans="2:11" ht="15" thickBot="1">
      <c r="D19" s="21"/>
      <c r="E19" s="21"/>
      <c r="F19" s="22"/>
      <c r="G19" s="22"/>
      <c r="H19" s="22"/>
      <c r="I19" s="22"/>
      <c r="J19" s="22"/>
    </row>
    <row r="20" spans="2:11" ht="14.4" customHeight="1">
      <c r="D20" s="154" t="s">
        <v>12</v>
      </c>
      <c r="E20" s="154"/>
      <c r="F20" s="154"/>
      <c r="G20" s="154"/>
      <c r="H20" s="154"/>
      <c r="I20" s="154"/>
      <c r="J20" s="154"/>
    </row>
    <row r="21" spans="2:11">
      <c r="D21" s="155"/>
      <c r="E21" s="155"/>
      <c r="F21" s="155"/>
      <c r="G21" s="155"/>
      <c r="H21" s="155"/>
      <c r="I21" s="155"/>
      <c r="J21" s="155"/>
    </row>
    <row r="22" spans="2:11">
      <c r="D22" s="80" t="s">
        <v>62</v>
      </c>
      <c r="E22" s="31"/>
      <c r="F22" s="31"/>
      <c r="G22" s="31"/>
      <c r="H22" s="31"/>
      <c r="I22" s="31"/>
      <c r="J22" s="31"/>
    </row>
    <row r="23" spans="2:11">
      <c r="D23" s="23" t="s">
        <v>14</v>
      </c>
      <c r="E23" s="31"/>
      <c r="F23" s="31"/>
      <c r="G23" s="31"/>
      <c r="H23" s="31"/>
      <c r="I23" s="31"/>
      <c r="J23" s="31"/>
    </row>
    <row r="27" spans="2:11" ht="14.4" customHeight="1">
      <c r="B27" s="70" t="s">
        <v>31</v>
      </c>
      <c r="D27" s="153" t="s">
        <v>61</v>
      </c>
      <c r="E27" s="153"/>
      <c r="F27" s="153"/>
      <c r="G27" s="153"/>
      <c r="H27" s="153"/>
      <c r="I27" s="153"/>
      <c r="J27" s="153"/>
      <c r="K27" s="71"/>
    </row>
    <row r="28" spans="2:11">
      <c r="D28" s="153"/>
      <c r="E28" s="153"/>
      <c r="F28" s="153"/>
      <c r="G28" s="153"/>
      <c r="H28" s="153"/>
      <c r="I28" s="153"/>
      <c r="J28" s="153"/>
      <c r="K28" s="24"/>
    </row>
    <row r="29" spans="2:11">
      <c r="C29" s="12"/>
      <c r="D29" s="163" t="s">
        <v>3</v>
      </c>
      <c r="E29" s="163"/>
      <c r="F29" s="163"/>
      <c r="G29" s="163"/>
      <c r="H29" s="163"/>
      <c r="I29" s="163"/>
      <c r="J29" s="163"/>
    </row>
    <row r="30" spans="2:11">
      <c r="D30" s="162" t="s">
        <v>28</v>
      </c>
      <c r="E30" s="147" t="s">
        <v>16</v>
      </c>
      <c r="F30" s="147"/>
      <c r="G30" s="147"/>
      <c r="H30" s="147"/>
      <c r="I30" s="147"/>
      <c r="J30" s="147"/>
    </row>
    <row r="31" spans="2:11" ht="14.4" customHeight="1">
      <c r="D31" s="160"/>
      <c r="E31" s="159">
        <v>2018</v>
      </c>
      <c r="F31" s="159"/>
      <c r="G31" s="82"/>
      <c r="H31" s="159">
        <v>2019</v>
      </c>
      <c r="I31" s="159"/>
      <c r="J31" s="164" t="s">
        <v>19</v>
      </c>
    </row>
    <row r="32" spans="2:11" ht="15" thickBot="1">
      <c r="D32" s="161"/>
      <c r="E32" s="83" t="s">
        <v>26</v>
      </c>
      <c r="F32" s="83" t="s">
        <v>27</v>
      </c>
      <c r="G32" s="83"/>
      <c r="H32" s="83" t="s">
        <v>26</v>
      </c>
      <c r="I32" s="83" t="s">
        <v>27</v>
      </c>
      <c r="J32" s="165"/>
    </row>
    <row r="33" spans="2:11">
      <c r="D33" s="13"/>
      <c r="E33" s="13"/>
      <c r="F33" s="13"/>
      <c r="G33" s="13"/>
      <c r="H33" s="13"/>
      <c r="I33" s="13"/>
      <c r="J33" s="13"/>
    </row>
    <row r="34" spans="2:11">
      <c r="D34" s="72" t="s">
        <v>7</v>
      </c>
      <c r="E34" s="99">
        <f>+E15</f>
        <v>380963.1</v>
      </c>
      <c r="F34" s="100">
        <f t="shared" ref="F34:I34" si="1">+F15</f>
        <v>0.39911760274921226</v>
      </c>
      <c r="G34" s="78"/>
      <c r="H34" s="99">
        <f t="shared" si="1"/>
        <v>419901.6</v>
      </c>
      <c r="I34" s="100">
        <f t="shared" si="1"/>
        <v>0.43098887500733873</v>
      </c>
      <c r="J34" s="101">
        <f t="shared" ref="J34:J38" si="2">(I34-F34)*100</f>
        <v>3.1871272258126471</v>
      </c>
    </row>
    <row r="35" spans="2:11" ht="6" customHeight="1">
      <c r="D35" s="73"/>
      <c r="E35" s="95"/>
      <c r="F35" s="98"/>
      <c r="G35" s="94"/>
      <c r="H35" s="94"/>
      <c r="I35" s="98"/>
      <c r="J35" s="96"/>
    </row>
    <row r="36" spans="2:11">
      <c r="D36" s="72" t="s">
        <v>29</v>
      </c>
      <c r="E36" s="95"/>
      <c r="F36" s="98"/>
      <c r="G36" s="94"/>
      <c r="H36" s="94"/>
      <c r="I36" s="98"/>
      <c r="J36" s="97"/>
    </row>
    <row r="37" spans="2:11">
      <c r="D37" s="75" t="s">
        <v>17</v>
      </c>
      <c r="E37" s="81">
        <v>349807</v>
      </c>
      <c r="F37" s="91">
        <v>0.44294096277331713</v>
      </c>
      <c r="G37" s="78"/>
      <c r="H37" s="81">
        <v>386362.6</v>
      </c>
      <c r="I37" s="91">
        <v>0.48102458193871672</v>
      </c>
      <c r="J37" s="79">
        <f t="shared" si="2"/>
        <v>3.8083619165399596</v>
      </c>
    </row>
    <row r="38" spans="2:11">
      <c r="D38" s="75" t="s">
        <v>18</v>
      </c>
      <c r="E38" s="81">
        <v>31156.12</v>
      </c>
      <c r="F38" s="91">
        <v>0.18908154762735613</v>
      </c>
      <c r="G38" s="78"/>
      <c r="H38" s="81">
        <v>33538.97</v>
      </c>
      <c r="I38" s="91">
        <v>0.1960572804137789</v>
      </c>
      <c r="J38" s="79">
        <f t="shared" si="2"/>
        <v>0.69757327864227725</v>
      </c>
    </row>
    <row r="39" spans="2:11" ht="15" thickBot="1">
      <c r="D39" s="75"/>
      <c r="E39" s="76"/>
      <c r="F39" s="77"/>
      <c r="G39" s="78"/>
      <c r="H39" s="76"/>
      <c r="I39" s="77"/>
      <c r="J39" s="79"/>
    </row>
    <row r="40" spans="2:11" ht="14.4" customHeight="1">
      <c r="D40" s="154" t="s">
        <v>12</v>
      </c>
      <c r="E40" s="154"/>
      <c r="F40" s="154"/>
      <c r="G40" s="154"/>
      <c r="H40" s="154"/>
      <c r="I40" s="154"/>
      <c r="J40" s="154"/>
    </row>
    <row r="41" spans="2:11">
      <c r="D41" s="155"/>
      <c r="E41" s="155"/>
      <c r="F41" s="155"/>
      <c r="G41" s="155"/>
      <c r="H41" s="155"/>
      <c r="I41" s="155"/>
      <c r="J41" s="155"/>
    </row>
    <row r="42" spans="2:11">
      <c r="D42" s="80" t="s">
        <v>62</v>
      </c>
      <c r="E42" s="31"/>
      <c r="F42" s="31"/>
      <c r="G42" s="31"/>
      <c r="H42" s="31"/>
      <c r="I42" s="31"/>
      <c r="J42" s="31"/>
    </row>
    <row r="43" spans="2:11">
      <c r="D43" s="23" t="s">
        <v>14</v>
      </c>
      <c r="E43" s="31"/>
      <c r="F43" s="31"/>
      <c r="G43" s="31"/>
      <c r="H43" s="31"/>
      <c r="I43" s="31"/>
      <c r="J43" s="31"/>
    </row>
    <row r="47" spans="2:11">
      <c r="B47" s="70" t="s">
        <v>32</v>
      </c>
      <c r="C47" s="143" t="s">
        <v>34</v>
      </c>
      <c r="D47" s="143"/>
      <c r="E47" s="143"/>
      <c r="F47" s="143"/>
      <c r="G47" s="143"/>
      <c r="H47" s="143"/>
      <c r="I47" s="143"/>
      <c r="J47" s="143"/>
      <c r="K47" s="143"/>
    </row>
    <row r="48" spans="2:11">
      <c r="C48" s="151" t="s">
        <v>33</v>
      </c>
      <c r="D48" s="151"/>
      <c r="E48" s="151"/>
      <c r="F48" s="151"/>
      <c r="G48" s="151"/>
      <c r="H48" s="151"/>
      <c r="I48" s="151"/>
      <c r="J48" s="151"/>
      <c r="K48" s="151"/>
    </row>
    <row r="50" spans="2:11">
      <c r="D50" s="34" t="s">
        <v>35</v>
      </c>
      <c r="E50" s="30">
        <v>2019</v>
      </c>
      <c r="F50" s="30">
        <v>2020</v>
      </c>
      <c r="G50" s="30" t="s">
        <v>42</v>
      </c>
    </row>
    <row r="51" spans="2:11">
      <c r="D51" s="32" t="s">
        <v>36</v>
      </c>
      <c r="E51" s="84">
        <v>1737.0068661100004</v>
      </c>
      <c r="F51" s="84">
        <v>1576.8843393699995</v>
      </c>
      <c r="G51" s="85">
        <f>+F51/E51-1</f>
        <v>-9.2183013126823643E-2</v>
      </c>
      <c r="H51" s="86"/>
    </row>
    <row r="52" spans="2:11">
      <c r="D52" s="32" t="s">
        <v>37</v>
      </c>
      <c r="E52" s="84">
        <v>199.76254481999999</v>
      </c>
      <c r="F52" s="84">
        <v>356.69028937999991</v>
      </c>
      <c r="G52" s="85">
        <f t="shared" ref="G52:G55" si="3">+F52/E52-1</f>
        <v>0.78557141280615328</v>
      </c>
      <c r="H52" s="86"/>
    </row>
    <row r="53" spans="2:11">
      <c r="D53" s="37" t="s">
        <v>38</v>
      </c>
      <c r="E53" s="39">
        <v>873.69639875999997</v>
      </c>
      <c r="F53" s="40">
        <v>1569.5514487299995</v>
      </c>
      <c r="G53" s="41">
        <f t="shared" si="3"/>
        <v>0.79644948858390263</v>
      </c>
      <c r="H53" s="86"/>
    </row>
    <row r="54" spans="2:11">
      <c r="D54" s="43" t="s">
        <v>39</v>
      </c>
      <c r="E54" s="45">
        <v>1399.1954846899998</v>
      </c>
      <c r="F54" s="46">
        <v>2606.7132627200008</v>
      </c>
      <c r="G54" s="47">
        <f t="shared" si="3"/>
        <v>0.86300862977522663</v>
      </c>
      <c r="H54" s="86"/>
    </row>
    <row r="55" spans="2:11">
      <c r="D55" s="56" t="s">
        <v>54</v>
      </c>
      <c r="E55" s="57">
        <f>SUM(E52:E54)</f>
        <v>2472.6544282699997</v>
      </c>
      <c r="F55" s="57">
        <f>SUM(F52:F54)</f>
        <v>4532.9550008300002</v>
      </c>
      <c r="G55" s="58">
        <f t="shared" si="3"/>
        <v>0.83323433675343628</v>
      </c>
      <c r="H55" s="86"/>
    </row>
    <row r="56" spans="2:11">
      <c r="D56" s="23" t="s">
        <v>41</v>
      </c>
      <c r="E56" s="31"/>
      <c r="F56" s="31"/>
      <c r="G56" s="31"/>
      <c r="H56" s="41"/>
      <c r="I56" s="31"/>
      <c r="J56" s="31"/>
    </row>
    <row r="57" spans="2:11">
      <c r="D57" s="23" t="s">
        <v>14</v>
      </c>
      <c r="E57" s="31"/>
      <c r="F57" s="31"/>
      <c r="G57" s="31"/>
      <c r="H57" s="31"/>
      <c r="I57" s="31"/>
      <c r="J57" s="31"/>
    </row>
    <row r="60" spans="2:11">
      <c r="B60" s="69" t="s">
        <v>68</v>
      </c>
      <c r="C60" s="143" t="s">
        <v>34</v>
      </c>
      <c r="D60" s="143"/>
      <c r="E60" s="143"/>
      <c r="F60" s="143"/>
      <c r="G60" s="143"/>
      <c r="H60" s="143"/>
      <c r="I60" s="143"/>
      <c r="J60" s="143"/>
      <c r="K60" s="143"/>
    </row>
    <row r="61" spans="2:11">
      <c r="C61" s="151" t="s">
        <v>69</v>
      </c>
      <c r="D61" s="151"/>
      <c r="E61" s="151"/>
      <c r="F61" s="151"/>
      <c r="G61" s="151"/>
      <c r="H61" s="151"/>
      <c r="I61" s="151"/>
      <c r="J61" s="151"/>
      <c r="K61" s="151"/>
    </row>
    <row r="62" spans="2:11">
      <c r="D62" s="34" t="s">
        <v>35</v>
      </c>
      <c r="E62" s="30" t="s">
        <v>43</v>
      </c>
      <c r="F62" s="30" t="s">
        <v>44</v>
      </c>
    </row>
    <row r="63" spans="2:11">
      <c r="D63" s="32" t="s">
        <v>36</v>
      </c>
      <c r="E63" s="84">
        <v>877.32006100810099</v>
      </c>
      <c r="F63" s="87">
        <v>781.88566742084231</v>
      </c>
    </row>
    <row r="64" spans="2:11">
      <c r="D64" s="32" t="s">
        <v>37</v>
      </c>
      <c r="E64" s="84">
        <v>100.89521891246076</v>
      </c>
      <c r="F64" s="87">
        <v>176.86206782029291</v>
      </c>
    </row>
    <row r="65" spans="4:6">
      <c r="D65" s="37" t="s">
        <v>38</v>
      </c>
      <c r="E65" s="39">
        <v>441.28287159812533</v>
      </c>
      <c r="F65" s="42">
        <v>778.2497114099715</v>
      </c>
    </row>
    <row r="66" spans="4:6">
      <c r="D66" s="43" t="s">
        <v>39</v>
      </c>
      <c r="E66" s="45">
        <v>706.69972119313024</v>
      </c>
      <c r="F66" s="48">
        <v>1292.5182198276359</v>
      </c>
    </row>
    <row r="67" spans="4:6">
      <c r="D67" s="56" t="s">
        <v>54</v>
      </c>
      <c r="E67" s="57">
        <v>1248.8778117037166</v>
      </c>
      <c r="F67" s="59">
        <v>2247.6299990579005</v>
      </c>
    </row>
  </sheetData>
  <mergeCells count="21">
    <mergeCell ref="D2:N2"/>
    <mergeCell ref="D9:J9"/>
    <mergeCell ref="D11:D13"/>
    <mergeCell ref="E11:J11"/>
    <mergeCell ref="E12:F12"/>
    <mergeCell ref="H12:I12"/>
    <mergeCell ref="J12:J13"/>
    <mergeCell ref="D7:J8"/>
    <mergeCell ref="D29:J29"/>
    <mergeCell ref="D27:J28"/>
    <mergeCell ref="D20:J21"/>
    <mergeCell ref="C60:K60"/>
    <mergeCell ref="C61:K61"/>
    <mergeCell ref="E31:F31"/>
    <mergeCell ref="H31:I31"/>
    <mergeCell ref="J31:J32"/>
    <mergeCell ref="C47:K47"/>
    <mergeCell ref="C48:K48"/>
    <mergeCell ref="D40:J41"/>
    <mergeCell ref="D30:D32"/>
    <mergeCell ref="E30:J30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6128F2-3FCB-4E6C-953C-C4B55418DF09}">
  <dimension ref="B2:N67"/>
  <sheetViews>
    <sheetView showGridLines="0" topLeftCell="A21" workbookViewId="0">
      <selection activeCell="H15" sqref="H15"/>
    </sheetView>
  </sheetViews>
  <sheetFormatPr defaultRowHeight="14.4"/>
  <cols>
    <col min="2" max="2" width="8.88671875" style="69"/>
    <col min="4" max="4" width="12.33203125" customWidth="1"/>
    <col min="5" max="5" width="9.77734375" customWidth="1"/>
    <col min="6" max="6" width="8.77734375" customWidth="1"/>
    <col min="7" max="7" width="5.77734375" customWidth="1"/>
    <col min="8" max="8" width="9.77734375" customWidth="1"/>
    <col min="9" max="10" width="8.77734375" customWidth="1"/>
  </cols>
  <sheetData>
    <row r="2" spans="2:14" ht="22.8">
      <c r="D2" s="152" t="s">
        <v>81</v>
      </c>
      <c r="E2" s="152"/>
      <c r="F2" s="152"/>
      <c r="G2" s="152"/>
      <c r="H2" s="152"/>
      <c r="I2" s="152"/>
      <c r="J2" s="152"/>
      <c r="K2" s="152"/>
      <c r="L2" s="152"/>
      <c r="M2" s="152"/>
      <c r="N2" s="152"/>
    </row>
    <row r="7" spans="2:14" ht="14.4" customHeight="1">
      <c r="B7" s="70" t="s">
        <v>30</v>
      </c>
      <c r="D7" s="153" t="s">
        <v>60</v>
      </c>
      <c r="E7" s="153"/>
      <c r="F7" s="153"/>
      <c r="G7" s="153"/>
      <c r="H7" s="153"/>
      <c r="I7" s="153"/>
      <c r="J7" s="153"/>
      <c r="K7" s="71"/>
    </row>
    <row r="8" spans="2:14">
      <c r="C8" s="71"/>
      <c r="D8" s="153"/>
      <c r="E8" s="153"/>
      <c r="F8" s="153"/>
      <c r="G8" s="153"/>
      <c r="H8" s="153"/>
      <c r="I8" s="153"/>
      <c r="J8" s="153"/>
      <c r="K8" s="71"/>
    </row>
    <row r="9" spans="2:14">
      <c r="D9" s="166" t="s">
        <v>3</v>
      </c>
      <c r="E9" s="166"/>
      <c r="F9" s="166"/>
      <c r="G9" s="166"/>
      <c r="H9" s="166"/>
      <c r="I9" s="166"/>
      <c r="J9" s="166"/>
    </row>
    <row r="10" spans="2:14" ht="6.6" customHeight="1">
      <c r="D10" s="12"/>
      <c r="E10" s="12"/>
      <c r="F10" s="12"/>
      <c r="G10" s="12"/>
      <c r="H10" s="12"/>
      <c r="I10" s="12"/>
      <c r="J10" s="12"/>
    </row>
    <row r="11" spans="2:14">
      <c r="D11" s="156" t="s">
        <v>25</v>
      </c>
      <c r="E11" s="147" t="s">
        <v>5</v>
      </c>
      <c r="F11" s="147"/>
      <c r="G11" s="147"/>
      <c r="H11" s="147"/>
      <c r="I11" s="147"/>
      <c r="J11" s="147"/>
    </row>
    <row r="12" spans="2:14">
      <c r="D12" s="157"/>
      <c r="E12" s="159">
        <v>2018</v>
      </c>
      <c r="F12" s="159"/>
      <c r="G12" s="82"/>
      <c r="H12" s="159">
        <v>2019</v>
      </c>
      <c r="I12" s="159"/>
      <c r="J12" s="164" t="s">
        <v>19</v>
      </c>
    </row>
    <row r="13" spans="2:14" ht="15" thickBot="1">
      <c r="D13" s="158"/>
      <c r="E13" s="83" t="s">
        <v>26</v>
      </c>
      <c r="F13" s="83" t="s">
        <v>27</v>
      </c>
      <c r="G13" s="83"/>
      <c r="H13" s="83" t="s">
        <v>26</v>
      </c>
      <c r="I13" s="83" t="s">
        <v>27</v>
      </c>
      <c r="J13" s="165"/>
    </row>
    <row r="14" spans="2:14">
      <c r="D14" s="13"/>
      <c r="E14" s="13"/>
      <c r="F14" s="13"/>
      <c r="G14" s="13"/>
      <c r="H14" s="13"/>
      <c r="I14" s="13"/>
      <c r="J14" s="13"/>
    </row>
    <row r="15" spans="2:14">
      <c r="D15" s="72" t="s">
        <v>7</v>
      </c>
      <c r="E15" s="99">
        <v>250656.8</v>
      </c>
      <c r="F15" s="100">
        <v>0.3967752929274605</v>
      </c>
      <c r="G15" s="78"/>
      <c r="H15" s="99">
        <v>255149</v>
      </c>
      <c r="I15" s="100">
        <v>0.39569100652772526</v>
      </c>
      <c r="J15" s="101">
        <f>(I15-F15)*100</f>
        <v>-0.10842863997352348</v>
      </c>
    </row>
    <row r="16" spans="2:14" ht="4.2" customHeight="1">
      <c r="D16" s="73"/>
      <c r="E16" s="102"/>
      <c r="F16" s="103"/>
      <c r="G16" s="78"/>
      <c r="H16" s="102"/>
      <c r="I16" s="103"/>
      <c r="J16" s="104"/>
    </row>
    <row r="17" spans="2:11">
      <c r="D17" s="74" t="s">
        <v>8</v>
      </c>
      <c r="E17" s="81">
        <v>140378.29999999999</v>
      </c>
      <c r="F17" s="91">
        <v>0.40436266452816771</v>
      </c>
      <c r="G17" s="78"/>
      <c r="H17" s="81">
        <v>149365.85</v>
      </c>
      <c r="I17" s="91">
        <v>0.4146367767528239</v>
      </c>
      <c r="J17" s="79">
        <f t="shared" ref="J17:J18" si="0">(I17-F17)*100</f>
        <v>1.0274112224656184</v>
      </c>
    </row>
    <row r="18" spans="2:11">
      <c r="D18" s="74" t="s">
        <v>9</v>
      </c>
      <c r="E18" s="81">
        <v>110278.5</v>
      </c>
      <c r="F18" s="91">
        <v>0.38751935953999683</v>
      </c>
      <c r="G18" s="78"/>
      <c r="H18" s="81">
        <v>105783.1</v>
      </c>
      <c r="I18" s="91">
        <v>0.37170902817804274</v>
      </c>
      <c r="J18" s="79">
        <f t="shared" si="0"/>
        <v>-1.5810331361954089</v>
      </c>
    </row>
    <row r="19" spans="2:11" ht="15" thickBot="1">
      <c r="D19" s="21"/>
      <c r="E19" s="21"/>
      <c r="F19" s="22"/>
      <c r="G19" s="22"/>
      <c r="H19" s="22"/>
      <c r="I19" s="22"/>
      <c r="J19" s="22"/>
    </row>
    <row r="20" spans="2:11" ht="14.4" customHeight="1">
      <c r="D20" s="154" t="s">
        <v>12</v>
      </c>
      <c r="E20" s="154"/>
      <c r="F20" s="154"/>
      <c r="G20" s="154"/>
      <c r="H20" s="154"/>
      <c r="I20" s="154"/>
      <c r="J20" s="154"/>
    </row>
    <row r="21" spans="2:11">
      <c r="D21" s="155"/>
      <c r="E21" s="155"/>
      <c r="F21" s="155"/>
      <c r="G21" s="155"/>
      <c r="H21" s="155"/>
      <c r="I21" s="155"/>
      <c r="J21" s="155"/>
    </row>
    <row r="22" spans="2:11">
      <c r="D22" s="80" t="s">
        <v>62</v>
      </c>
      <c r="E22" s="31"/>
      <c r="F22" s="31"/>
      <c r="G22" s="31"/>
      <c r="H22" s="31"/>
      <c r="I22" s="31"/>
      <c r="J22" s="31"/>
    </row>
    <row r="23" spans="2:11">
      <c r="D23" s="23" t="s">
        <v>14</v>
      </c>
      <c r="E23" s="31"/>
      <c r="F23" s="31"/>
      <c r="G23" s="31"/>
      <c r="H23" s="31"/>
      <c r="I23" s="31"/>
      <c r="J23" s="31"/>
    </row>
    <row r="27" spans="2:11" ht="14.4" customHeight="1">
      <c r="B27" s="70" t="s">
        <v>31</v>
      </c>
      <c r="D27" s="153" t="s">
        <v>61</v>
      </c>
      <c r="E27" s="153"/>
      <c r="F27" s="153"/>
      <c r="G27" s="153"/>
      <c r="H27" s="153"/>
      <c r="I27" s="153"/>
      <c r="J27" s="153"/>
      <c r="K27" s="71"/>
    </row>
    <row r="28" spans="2:11">
      <c r="D28" s="153"/>
      <c r="E28" s="153"/>
      <c r="F28" s="153"/>
      <c r="G28" s="153"/>
      <c r="H28" s="153"/>
      <c r="I28" s="153"/>
      <c r="J28" s="153"/>
      <c r="K28" s="24"/>
    </row>
    <row r="29" spans="2:11">
      <c r="C29" s="12"/>
      <c r="D29" s="163" t="s">
        <v>3</v>
      </c>
      <c r="E29" s="163"/>
      <c r="F29" s="163"/>
      <c r="G29" s="163"/>
      <c r="H29" s="163"/>
      <c r="I29" s="163"/>
      <c r="J29" s="163"/>
    </row>
    <row r="30" spans="2:11">
      <c r="D30" s="162" t="s">
        <v>28</v>
      </c>
      <c r="E30" s="147" t="s">
        <v>16</v>
      </c>
      <c r="F30" s="147"/>
      <c r="G30" s="147"/>
      <c r="H30" s="147"/>
      <c r="I30" s="147"/>
      <c r="J30" s="147"/>
    </row>
    <row r="31" spans="2:11" ht="14.4" customHeight="1">
      <c r="D31" s="160"/>
      <c r="E31" s="159">
        <v>2018</v>
      </c>
      <c r="F31" s="159"/>
      <c r="G31" s="82"/>
      <c r="H31" s="159">
        <v>2019</v>
      </c>
      <c r="I31" s="159"/>
      <c r="J31" s="164" t="s">
        <v>19</v>
      </c>
    </row>
    <row r="32" spans="2:11" ht="15" thickBot="1">
      <c r="D32" s="161"/>
      <c r="E32" s="83" t="s">
        <v>26</v>
      </c>
      <c r="F32" s="83" t="s">
        <v>27</v>
      </c>
      <c r="G32" s="83"/>
      <c r="H32" s="83" t="s">
        <v>26</v>
      </c>
      <c r="I32" s="83" t="s">
        <v>27</v>
      </c>
      <c r="J32" s="165"/>
    </row>
    <row r="33" spans="2:11">
      <c r="D33" s="13"/>
      <c r="E33" s="13"/>
      <c r="F33" s="13"/>
      <c r="G33" s="13"/>
      <c r="H33" s="13"/>
      <c r="I33" s="13"/>
      <c r="J33" s="13"/>
    </row>
    <row r="34" spans="2:11">
      <c r="D34" s="72" t="s">
        <v>7</v>
      </c>
      <c r="E34" s="99">
        <f>+E15</f>
        <v>250656.8</v>
      </c>
      <c r="F34" s="100">
        <f t="shared" ref="F34:I34" si="1">+F15</f>
        <v>0.3967752929274605</v>
      </c>
      <c r="G34" s="78"/>
      <c r="H34" s="99">
        <f t="shared" si="1"/>
        <v>255149</v>
      </c>
      <c r="I34" s="100">
        <f t="shared" si="1"/>
        <v>0.39569100652772526</v>
      </c>
      <c r="J34" s="101">
        <f t="shared" ref="J34:J38" si="2">(I34-F34)*100</f>
        <v>-0.10842863997352348</v>
      </c>
    </row>
    <row r="35" spans="2:11" ht="6" customHeight="1">
      <c r="D35" s="73"/>
      <c r="E35" s="95"/>
      <c r="F35" s="98"/>
      <c r="G35" s="94"/>
      <c r="H35" s="94"/>
      <c r="I35" s="98"/>
      <c r="J35" s="96"/>
    </row>
    <row r="36" spans="2:11">
      <c r="D36" s="72" t="s">
        <v>29</v>
      </c>
      <c r="E36" s="95"/>
      <c r="F36" s="98"/>
      <c r="G36" s="94"/>
      <c r="H36" s="94"/>
      <c r="I36" s="98"/>
      <c r="J36" s="97"/>
    </row>
    <row r="37" spans="2:11">
      <c r="D37" s="75" t="s">
        <v>17</v>
      </c>
      <c r="E37" s="81">
        <v>223181.8</v>
      </c>
      <c r="F37" s="91">
        <v>0.42460190325440522</v>
      </c>
      <c r="G37" s="78"/>
      <c r="H37" s="81">
        <v>226762.9</v>
      </c>
      <c r="I37" s="91">
        <v>0.42171130849156452</v>
      </c>
      <c r="J37" s="79">
        <f t="shared" si="2"/>
        <v>-0.28905947628407036</v>
      </c>
    </row>
    <row r="38" spans="2:11">
      <c r="D38" s="75" t="s">
        <v>18</v>
      </c>
      <c r="E38" s="81">
        <v>27475.08</v>
      </c>
      <c r="F38" s="91">
        <v>0.25893285106150382</v>
      </c>
      <c r="G38" s="78"/>
      <c r="H38" s="81">
        <v>28386.092000000001</v>
      </c>
      <c r="I38" s="91">
        <v>0.26504757787486427</v>
      </c>
      <c r="J38" s="79">
        <f t="shared" si="2"/>
        <v>0.61147268133604493</v>
      </c>
    </row>
    <row r="39" spans="2:11" ht="15" thickBot="1">
      <c r="D39" s="75"/>
      <c r="E39" s="76"/>
      <c r="F39" s="77"/>
      <c r="G39" s="78"/>
      <c r="H39" s="76"/>
      <c r="I39" s="77"/>
      <c r="J39" s="79"/>
    </row>
    <row r="40" spans="2:11" ht="14.4" customHeight="1">
      <c r="D40" s="154" t="s">
        <v>12</v>
      </c>
      <c r="E40" s="154"/>
      <c r="F40" s="154"/>
      <c r="G40" s="154"/>
      <c r="H40" s="154"/>
      <c r="I40" s="154"/>
      <c r="J40" s="154"/>
    </row>
    <row r="41" spans="2:11">
      <c r="D41" s="155"/>
      <c r="E41" s="155"/>
      <c r="F41" s="155"/>
      <c r="G41" s="155"/>
      <c r="H41" s="155"/>
      <c r="I41" s="155"/>
      <c r="J41" s="155"/>
    </row>
    <row r="42" spans="2:11">
      <c r="D42" s="80" t="s">
        <v>62</v>
      </c>
      <c r="E42" s="31"/>
      <c r="F42" s="31"/>
      <c r="G42" s="31"/>
      <c r="H42" s="31"/>
      <c r="I42" s="31"/>
      <c r="J42" s="31"/>
    </row>
    <row r="43" spans="2:11">
      <c r="D43" s="23" t="s">
        <v>14</v>
      </c>
      <c r="E43" s="31"/>
      <c r="F43" s="31"/>
      <c r="G43" s="31"/>
      <c r="H43" s="31"/>
      <c r="I43" s="31"/>
      <c r="J43" s="31"/>
    </row>
    <row r="47" spans="2:11">
      <c r="B47" s="70" t="s">
        <v>32</v>
      </c>
      <c r="C47" s="143" t="s">
        <v>34</v>
      </c>
      <c r="D47" s="143"/>
      <c r="E47" s="143"/>
      <c r="F47" s="143"/>
      <c r="G47" s="143"/>
      <c r="H47" s="143"/>
      <c r="I47" s="143"/>
      <c r="J47" s="143"/>
      <c r="K47" s="143"/>
    </row>
    <row r="48" spans="2:11">
      <c r="C48" s="151" t="s">
        <v>33</v>
      </c>
      <c r="D48" s="151"/>
      <c r="E48" s="151"/>
      <c r="F48" s="151"/>
      <c r="G48" s="151"/>
      <c r="H48" s="151"/>
      <c r="I48" s="151"/>
      <c r="J48" s="151"/>
      <c r="K48" s="151"/>
    </row>
    <row r="50" spans="2:11">
      <c r="D50" s="34" t="s">
        <v>35</v>
      </c>
      <c r="E50" s="30">
        <v>2019</v>
      </c>
      <c r="F50" s="30">
        <v>2020</v>
      </c>
      <c r="G50" s="30" t="s">
        <v>42</v>
      </c>
    </row>
    <row r="51" spans="2:11">
      <c r="D51" s="32" t="s">
        <v>36</v>
      </c>
      <c r="E51" s="84">
        <v>1345.2289092599999</v>
      </c>
      <c r="F51" s="84">
        <v>1241.7565892600001</v>
      </c>
      <c r="G51" s="85">
        <f>+F51/E51-1</f>
        <v>-7.6918002049866097E-2</v>
      </c>
      <c r="H51" s="86"/>
    </row>
    <row r="52" spans="2:11">
      <c r="D52" s="32" t="s">
        <v>37</v>
      </c>
      <c r="E52" s="84">
        <v>177.87974445</v>
      </c>
      <c r="F52" s="84">
        <v>269.32150975999997</v>
      </c>
      <c r="G52" s="85">
        <f t="shared" ref="G52:G55" si="3">+F52/E52-1</f>
        <v>0.51406508139943519</v>
      </c>
      <c r="H52" s="86"/>
    </row>
    <row r="53" spans="2:11">
      <c r="D53" s="37" t="s">
        <v>38</v>
      </c>
      <c r="E53" s="39">
        <v>585.55796271000008</v>
      </c>
      <c r="F53" s="40">
        <v>803.76954689000002</v>
      </c>
      <c r="G53" s="41">
        <f t="shared" si="3"/>
        <v>0.37265582244002382</v>
      </c>
      <c r="H53" s="86"/>
    </row>
    <row r="54" spans="2:11">
      <c r="D54" s="43" t="s">
        <v>39</v>
      </c>
      <c r="E54" s="45">
        <v>1065.2945151999998</v>
      </c>
      <c r="F54" s="46">
        <v>1629.7713033599998</v>
      </c>
      <c r="G54" s="47">
        <f t="shared" si="3"/>
        <v>0.52987862051840606</v>
      </c>
      <c r="H54" s="86"/>
    </row>
    <row r="55" spans="2:11">
      <c r="D55" s="56" t="s">
        <v>54</v>
      </c>
      <c r="E55" s="57">
        <f>SUM(E52:E54)</f>
        <v>1828.7322223599999</v>
      </c>
      <c r="F55" s="57">
        <f>SUM(F52:F54)</f>
        <v>2702.86236001</v>
      </c>
      <c r="G55" s="58">
        <f t="shared" si="3"/>
        <v>0.47799788671188015</v>
      </c>
      <c r="H55" s="86"/>
    </row>
    <row r="56" spans="2:11">
      <c r="D56" s="23" t="s">
        <v>41</v>
      </c>
      <c r="E56" s="31"/>
      <c r="F56" s="31"/>
      <c r="G56" s="31"/>
      <c r="H56" s="41"/>
      <c r="I56" s="31"/>
      <c r="J56" s="31"/>
    </row>
    <row r="57" spans="2:11">
      <c r="D57" s="23" t="s">
        <v>14</v>
      </c>
      <c r="E57" s="31"/>
      <c r="F57" s="31"/>
      <c r="G57" s="31"/>
      <c r="H57" s="31"/>
      <c r="I57" s="31"/>
      <c r="J57" s="31"/>
    </row>
    <row r="60" spans="2:11">
      <c r="B60" s="69" t="s">
        <v>68</v>
      </c>
      <c r="C60" s="143" t="s">
        <v>34</v>
      </c>
      <c r="D60" s="143"/>
      <c r="E60" s="143"/>
      <c r="F60" s="143"/>
      <c r="G60" s="143"/>
      <c r="H60" s="143"/>
      <c r="I60" s="143"/>
      <c r="J60" s="143"/>
      <c r="K60" s="143"/>
    </row>
    <row r="61" spans="2:11">
      <c r="C61" s="151" t="s">
        <v>69</v>
      </c>
      <c r="D61" s="151"/>
      <c r="E61" s="151"/>
      <c r="F61" s="151"/>
      <c r="G61" s="151"/>
      <c r="H61" s="151"/>
      <c r="I61" s="151"/>
      <c r="J61" s="151"/>
      <c r="K61" s="151"/>
    </row>
    <row r="62" spans="2:11">
      <c r="D62" s="34" t="s">
        <v>35</v>
      </c>
      <c r="E62" s="30" t="s">
        <v>43</v>
      </c>
      <c r="F62" s="30" t="s">
        <v>44</v>
      </c>
    </row>
    <row r="63" spans="2:11">
      <c r="D63" s="32" t="s">
        <v>36</v>
      </c>
      <c r="E63" s="84">
        <v>1041.114235499437</v>
      </c>
      <c r="F63" s="87">
        <v>834.99806358724561</v>
      </c>
    </row>
    <row r="64" spans="2:11">
      <c r="D64" s="32" t="s">
        <v>37</v>
      </c>
      <c r="E64" s="84">
        <v>137.66663270399852</v>
      </c>
      <c r="F64" s="87">
        <v>125.98520639259564</v>
      </c>
    </row>
    <row r="65" spans="4:6">
      <c r="D65" s="37" t="s">
        <v>38</v>
      </c>
      <c r="E65" s="39">
        <v>453.18140763328068</v>
      </c>
      <c r="F65" s="42">
        <v>281.32373156521646</v>
      </c>
    </row>
    <row r="66" spans="4:6">
      <c r="D66" s="43" t="s">
        <v>39</v>
      </c>
      <c r="E66" s="45">
        <v>824.46435483184405</v>
      </c>
      <c r="F66" s="48">
        <v>406.18959944713646</v>
      </c>
    </row>
    <row r="67" spans="4:6">
      <c r="D67" s="56" t="s">
        <v>54</v>
      </c>
      <c r="E67" s="57">
        <v>1415.3123951691234</v>
      </c>
      <c r="F67" s="59">
        <v>813.49853740494848</v>
      </c>
    </row>
  </sheetData>
  <mergeCells count="21">
    <mergeCell ref="D2:N2"/>
    <mergeCell ref="D9:J9"/>
    <mergeCell ref="D11:D13"/>
    <mergeCell ref="E11:J11"/>
    <mergeCell ref="E12:F12"/>
    <mergeCell ref="H12:I12"/>
    <mergeCell ref="J12:J13"/>
    <mergeCell ref="D7:J8"/>
    <mergeCell ref="D29:J29"/>
    <mergeCell ref="D27:J28"/>
    <mergeCell ref="D20:J21"/>
    <mergeCell ref="C60:K60"/>
    <mergeCell ref="C61:K61"/>
    <mergeCell ref="E31:F31"/>
    <mergeCell ref="H31:I31"/>
    <mergeCell ref="J31:J32"/>
    <mergeCell ref="C47:K47"/>
    <mergeCell ref="C48:K48"/>
    <mergeCell ref="D40:J41"/>
    <mergeCell ref="D30:D32"/>
    <mergeCell ref="E30:J30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5A0E1D-945F-4A0D-A97A-074D4871C2CD}">
  <dimension ref="B2:N68"/>
  <sheetViews>
    <sheetView showGridLines="0" workbookViewId="0">
      <selection activeCell="H15" sqref="H15"/>
    </sheetView>
  </sheetViews>
  <sheetFormatPr defaultRowHeight="14.4"/>
  <cols>
    <col min="2" max="2" width="8.88671875" style="69"/>
    <col min="4" max="4" width="12.33203125" customWidth="1"/>
    <col min="5" max="5" width="9.77734375" customWidth="1"/>
    <col min="6" max="6" width="8.77734375" customWidth="1"/>
    <col min="7" max="7" width="5.77734375" customWidth="1"/>
    <col min="8" max="8" width="9.77734375" customWidth="1"/>
    <col min="9" max="10" width="8.77734375" customWidth="1"/>
  </cols>
  <sheetData>
    <row r="2" spans="2:14" ht="22.8">
      <c r="D2" s="152" t="s">
        <v>82</v>
      </c>
      <c r="E2" s="152"/>
      <c r="F2" s="152"/>
      <c r="G2" s="152"/>
      <c r="H2" s="152"/>
      <c r="I2" s="152"/>
      <c r="J2" s="152"/>
      <c r="K2" s="152"/>
      <c r="L2" s="152"/>
      <c r="M2" s="152"/>
      <c r="N2" s="152"/>
    </row>
    <row r="7" spans="2:14" ht="14.4" customHeight="1">
      <c r="B7" s="70" t="s">
        <v>30</v>
      </c>
      <c r="D7" s="153" t="s">
        <v>60</v>
      </c>
      <c r="E7" s="153"/>
      <c r="F7" s="153"/>
      <c r="G7" s="153"/>
      <c r="H7" s="153"/>
      <c r="I7" s="153"/>
      <c r="J7" s="153"/>
      <c r="K7" s="71"/>
    </row>
    <row r="8" spans="2:14">
      <c r="C8" s="71"/>
      <c r="D8" s="153"/>
      <c r="E8" s="153"/>
      <c r="F8" s="153"/>
      <c r="G8" s="153"/>
      <c r="H8" s="153"/>
      <c r="I8" s="153"/>
      <c r="J8" s="153"/>
      <c r="K8" s="71"/>
    </row>
    <row r="9" spans="2:14">
      <c r="D9" s="166" t="s">
        <v>3</v>
      </c>
      <c r="E9" s="166"/>
      <c r="F9" s="166"/>
      <c r="G9" s="166"/>
      <c r="H9" s="166"/>
      <c r="I9" s="166"/>
      <c r="J9" s="166"/>
    </row>
    <row r="10" spans="2:14" ht="6.6" customHeight="1">
      <c r="D10" s="12"/>
      <c r="E10" s="12"/>
      <c r="F10" s="12"/>
      <c r="G10" s="12"/>
      <c r="H10" s="12"/>
      <c r="I10" s="12"/>
      <c r="J10" s="12"/>
    </row>
    <row r="11" spans="2:14">
      <c r="D11" s="156" t="s">
        <v>25</v>
      </c>
      <c r="E11" s="147" t="s">
        <v>5</v>
      </c>
      <c r="F11" s="147"/>
      <c r="G11" s="147"/>
      <c r="H11" s="147"/>
      <c r="I11" s="147"/>
      <c r="J11" s="147"/>
    </row>
    <row r="12" spans="2:14">
      <c r="D12" s="157"/>
      <c r="E12" s="159">
        <v>2018</v>
      </c>
      <c r="F12" s="159"/>
      <c r="G12" s="82"/>
      <c r="H12" s="159">
        <v>2019</v>
      </c>
      <c r="I12" s="159"/>
      <c r="J12" s="164" t="s">
        <v>19</v>
      </c>
    </row>
    <row r="13" spans="2:14" ht="15" thickBot="1">
      <c r="D13" s="158"/>
      <c r="E13" s="83" t="s">
        <v>26</v>
      </c>
      <c r="F13" s="83" t="s">
        <v>27</v>
      </c>
      <c r="G13" s="83"/>
      <c r="H13" s="83" t="s">
        <v>26</v>
      </c>
      <c r="I13" s="83" t="s">
        <v>27</v>
      </c>
      <c r="J13" s="165"/>
    </row>
    <row r="14" spans="2:14">
      <c r="D14" s="13"/>
      <c r="E14" s="13"/>
      <c r="F14" s="13"/>
      <c r="G14" s="13"/>
      <c r="H14" s="13"/>
      <c r="I14" s="13"/>
      <c r="J14" s="13"/>
    </row>
    <row r="15" spans="2:14">
      <c r="D15" s="72" t="s">
        <v>7</v>
      </c>
      <c r="E15" s="99">
        <v>370462.9</v>
      </c>
      <c r="F15" s="100">
        <v>0.40962972840764239</v>
      </c>
      <c r="G15" s="78"/>
      <c r="H15" s="99">
        <v>379312.1</v>
      </c>
      <c r="I15" s="100">
        <v>0.39894414118785426</v>
      </c>
      <c r="J15" s="101">
        <f>(I15-F15)*100</f>
        <v>-1.0685587219788129</v>
      </c>
    </row>
    <row r="16" spans="2:14" ht="4.2" customHeight="1">
      <c r="D16" s="73"/>
      <c r="E16" s="102"/>
      <c r="F16" s="103"/>
      <c r="G16" s="78"/>
      <c r="H16" s="102"/>
      <c r="I16" s="103"/>
      <c r="J16" s="104"/>
    </row>
    <row r="17" spans="2:11">
      <c r="D17" s="74" t="s">
        <v>8</v>
      </c>
      <c r="E17" s="81">
        <v>194864.6</v>
      </c>
      <c r="F17" s="91">
        <v>0.37500377669885537</v>
      </c>
      <c r="G17" s="78"/>
      <c r="H17" s="81">
        <v>195385</v>
      </c>
      <c r="I17" s="91">
        <v>0.36318710181581465</v>
      </c>
      <c r="J17" s="79">
        <f t="shared" ref="J17:J18" si="0">(I17-F17)*100</f>
        <v>-1.1816674883040723</v>
      </c>
    </row>
    <row r="18" spans="2:11">
      <c r="D18" s="74" t="s">
        <v>9</v>
      </c>
      <c r="E18" s="81">
        <v>175598.3</v>
      </c>
      <c r="F18" s="91">
        <v>0.45639453662380691</v>
      </c>
      <c r="G18" s="78"/>
      <c r="H18" s="81">
        <v>183927.1</v>
      </c>
      <c r="I18" s="91">
        <v>0.44554202654205927</v>
      </c>
      <c r="J18" s="79">
        <f t="shared" si="0"/>
        <v>-1.0852510081747646</v>
      </c>
    </row>
    <row r="19" spans="2:11" ht="15" thickBot="1">
      <c r="D19" s="21"/>
      <c r="E19" s="21"/>
      <c r="F19" s="22"/>
      <c r="G19" s="22"/>
      <c r="H19" s="22"/>
      <c r="I19" s="22"/>
      <c r="J19" s="22"/>
    </row>
    <row r="20" spans="2:11" ht="14.4" customHeight="1">
      <c r="D20" s="154" t="s">
        <v>12</v>
      </c>
      <c r="E20" s="154"/>
      <c r="F20" s="154"/>
      <c r="G20" s="154"/>
      <c r="H20" s="154"/>
      <c r="I20" s="154"/>
      <c r="J20" s="154"/>
    </row>
    <row r="21" spans="2:11">
      <c r="D21" s="155"/>
      <c r="E21" s="155"/>
      <c r="F21" s="155"/>
      <c r="G21" s="155"/>
      <c r="H21" s="155"/>
      <c r="I21" s="155"/>
      <c r="J21" s="155"/>
    </row>
    <row r="22" spans="2:11">
      <c r="D22" s="80" t="s">
        <v>62</v>
      </c>
      <c r="E22" s="31"/>
      <c r="F22" s="31"/>
      <c r="G22" s="31"/>
      <c r="H22" s="31"/>
      <c r="I22" s="31"/>
      <c r="J22" s="31"/>
    </row>
    <row r="23" spans="2:11">
      <c r="D23" s="23" t="s">
        <v>14</v>
      </c>
      <c r="E23" s="31"/>
      <c r="F23" s="31"/>
      <c r="G23" s="31"/>
      <c r="H23" s="31"/>
      <c r="I23" s="31"/>
      <c r="J23" s="31"/>
    </row>
    <row r="27" spans="2:11" ht="14.4" customHeight="1">
      <c r="B27" s="70" t="s">
        <v>31</v>
      </c>
      <c r="D27" s="153" t="s">
        <v>61</v>
      </c>
      <c r="E27" s="153"/>
      <c r="F27" s="153"/>
      <c r="G27" s="153"/>
      <c r="H27" s="153"/>
      <c r="I27" s="153"/>
      <c r="J27" s="153"/>
      <c r="K27" s="71"/>
    </row>
    <row r="28" spans="2:11">
      <c r="D28" s="153"/>
      <c r="E28" s="153"/>
      <c r="F28" s="153"/>
      <c r="G28" s="153"/>
      <c r="H28" s="153"/>
      <c r="I28" s="153"/>
      <c r="J28" s="153"/>
      <c r="K28" s="24"/>
    </row>
    <row r="29" spans="2:11">
      <c r="C29" s="12"/>
      <c r="D29" s="163" t="s">
        <v>3</v>
      </c>
      <c r="E29" s="163"/>
      <c r="F29" s="163"/>
      <c r="G29" s="163"/>
      <c r="H29" s="163"/>
      <c r="I29" s="163"/>
      <c r="J29" s="163"/>
    </row>
    <row r="30" spans="2:11">
      <c r="D30" s="162" t="s">
        <v>28</v>
      </c>
      <c r="E30" s="147" t="s">
        <v>16</v>
      </c>
      <c r="F30" s="147"/>
      <c r="G30" s="147"/>
      <c r="H30" s="147"/>
      <c r="I30" s="147"/>
      <c r="J30" s="147"/>
    </row>
    <row r="31" spans="2:11" ht="14.4" customHeight="1">
      <c r="D31" s="160"/>
      <c r="E31" s="159">
        <v>2018</v>
      </c>
      <c r="F31" s="159"/>
      <c r="G31" s="82"/>
      <c r="H31" s="159">
        <v>2019</v>
      </c>
      <c r="I31" s="159"/>
      <c r="J31" s="164" t="s">
        <v>19</v>
      </c>
    </row>
    <row r="32" spans="2:11" ht="15" thickBot="1">
      <c r="D32" s="161"/>
      <c r="E32" s="83" t="s">
        <v>26</v>
      </c>
      <c r="F32" s="83" t="s">
        <v>27</v>
      </c>
      <c r="G32" s="83"/>
      <c r="H32" s="83" t="s">
        <v>26</v>
      </c>
      <c r="I32" s="83" t="s">
        <v>27</v>
      </c>
      <c r="J32" s="165"/>
    </row>
    <row r="33" spans="2:11">
      <c r="D33" s="13"/>
      <c r="E33" s="13"/>
      <c r="F33" s="13"/>
      <c r="G33" s="13"/>
      <c r="H33" s="13"/>
      <c r="I33" s="13"/>
      <c r="J33" s="13"/>
    </row>
    <row r="34" spans="2:11">
      <c r="D34" s="72" t="s">
        <v>7</v>
      </c>
      <c r="E34" s="99">
        <f>+E15</f>
        <v>370462.9</v>
      </c>
      <c r="F34" s="100">
        <f t="shared" ref="F34:I34" si="1">+F15</f>
        <v>0.40962972840764239</v>
      </c>
      <c r="G34" s="78"/>
      <c r="H34" s="99">
        <f t="shared" si="1"/>
        <v>379312.1</v>
      </c>
      <c r="I34" s="100">
        <f t="shared" si="1"/>
        <v>0.39894414118785426</v>
      </c>
      <c r="J34" s="101">
        <f t="shared" ref="J34:J38" si="2">(I34-F34)*100</f>
        <v>-1.0685587219788129</v>
      </c>
    </row>
    <row r="35" spans="2:11" ht="6" customHeight="1">
      <c r="D35" s="73"/>
      <c r="E35" s="95"/>
      <c r="F35" s="98"/>
      <c r="G35" s="94"/>
      <c r="H35" s="94"/>
      <c r="I35" s="98"/>
      <c r="J35" s="96"/>
    </row>
    <row r="36" spans="2:11">
      <c r="D36" s="72" t="s">
        <v>29</v>
      </c>
      <c r="E36" s="95"/>
      <c r="F36" s="98"/>
      <c r="G36" s="94"/>
      <c r="H36" s="94"/>
      <c r="I36" s="98"/>
      <c r="J36" s="97"/>
    </row>
    <row r="37" spans="2:11">
      <c r="D37" s="75" t="s">
        <v>17</v>
      </c>
      <c r="E37" s="81">
        <v>316820</v>
      </c>
      <c r="F37" s="91">
        <v>0.43135872552435434</v>
      </c>
      <c r="G37" s="78"/>
      <c r="H37" s="81">
        <v>323077.7</v>
      </c>
      <c r="I37" s="91">
        <v>0.41565574895696139</v>
      </c>
      <c r="J37" s="79">
        <f t="shared" si="2"/>
        <v>-1.5702976567392946</v>
      </c>
    </row>
    <row r="38" spans="2:11">
      <c r="D38" s="75" t="s">
        <v>18</v>
      </c>
      <c r="E38" s="81">
        <v>53642.87</v>
      </c>
      <c r="F38" s="91">
        <v>0.31570433199207371</v>
      </c>
      <c r="G38" s="78"/>
      <c r="H38" s="81">
        <v>56234.46</v>
      </c>
      <c r="I38" s="91">
        <v>0.32408486281226639</v>
      </c>
      <c r="J38" s="79">
        <f t="shared" si="2"/>
        <v>0.83805308201926887</v>
      </c>
    </row>
    <row r="39" spans="2:11" ht="15" thickBot="1">
      <c r="D39" s="75"/>
      <c r="E39" s="76"/>
      <c r="F39" s="77"/>
      <c r="G39" s="78"/>
      <c r="H39" s="76"/>
      <c r="I39" s="77"/>
      <c r="J39" s="79"/>
    </row>
    <row r="40" spans="2:11" ht="14.4" customHeight="1">
      <c r="D40" s="154" t="s">
        <v>12</v>
      </c>
      <c r="E40" s="154"/>
      <c r="F40" s="154"/>
      <c r="G40" s="154"/>
      <c r="H40" s="154"/>
      <c r="I40" s="154"/>
      <c r="J40" s="154"/>
    </row>
    <row r="41" spans="2:11">
      <c r="D41" s="155"/>
      <c r="E41" s="155"/>
      <c r="F41" s="155"/>
      <c r="G41" s="155"/>
      <c r="H41" s="155"/>
      <c r="I41" s="155"/>
      <c r="J41" s="155"/>
    </row>
    <row r="42" spans="2:11">
      <c r="D42" s="80" t="s">
        <v>62</v>
      </c>
      <c r="E42" s="31"/>
      <c r="F42" s="31"/>
      <c r="G42" s="31"/>
      <c r="H42" s="31"/>
      <c r="I42" s="31"/>
      <c r="J42" s="31"/>
    </row>
    <row r="43" spans="2:11">
      <c r="D43" s="23" t="s">
        <v>14</v>
      </c>
      <c r="E43" s="31"/>
      <c r="F43" s="31"/>
      <c r="G43" s="31"/>
      <c r="H43" s="31"/>
      <c r="I43" s="31"/>
      <c r="J43" s="31"/>
    </row>
    <row r="47" spans="2:11">
      <c r="B47" s="70" t="s">
        <v>32</v>
      </c>
      <c r="C47" s="143" t="s">
        <v>34</v>
      </c>
      <c r="D47" s="143"/>
      <c r="E47" s="143"/>
      <c r="F47" s="143"/>
      <c r="G47" s="143"/>
      <c r="H47" s="143"/>
      <c r="I47" s="143"/>
      <c r="J47" s="143"/>
      <c r="K47" s="143"/>
    </row>
    <row r="48" spans="2:11">
      <c r="C48" s="151" t="s">
        <v>33</v>
      </c>
      <c r="D48" s="151"/>
      <c r="E48" s="151"/>
      <c r="F48" s="151"/>
      <c r="G48" s="151"/>
      <c r="H48" s="151"/>
      <c r="I48" s="151"/>
      <c r="J48" s="151"/>
      <c r="K48" s="151"/>
    </row>
    <row r="50" spans="2:11">
      <c r="D50" s="34" t="s">
        <v>35</v>
      </c>
      <c r="E50" s="30">
        <v>2019</v>
      </c>
      <c r="F50" s="30">
        <v>2020</v>
      </c>
      <c r="G50" s="30" t="s">
        <v>42</v>
      </c>
    </row>
    <row r="51" spans="2:11">
      <c r="D51" s="32" t="s">
        <v>36</v>
      </c>
      <c r="E51" s="84">
        <v>1681.2827960000002</v>
      </c>
      <c r="F51" s="84">
        <v>1597.2594346499998</v>
      </c>
      <c r="G51" s="85">
        <f>+F51/E51-1</f>
        <v>-4.9975745632979351E-2</v>
      </c>
      <c r="H51" s="86"/>
    </row>
    <row r="52" spans="2:11">
      <c r="D52" s="32" t="s">
        <v>37</v>
      </c>
      <c r="E52" s="84">
        <v>253.67335482000001</v>
      </c>
      <c r="F52" s="84">
        <v>365.16356651000001</v>
      </c>
      <c r="G52" s="85">
        <f t="shared" ref="G52:G55" si="3">+F52/E52-1</f>
        <v>0.43950304425591136</v>
      </c>
      <c r="H52" s="86"/>
    </row>
    <row r="53" spans="2:11">
      <c r="D53" s="37" t="s">
        <v>38</v>
      </c>
      <c r="E53" s="39">
        <v>566.45011600999987</v>
      </c>
      <c r="F53" s="40">
        <v>787.64612396000018</v>
      </c>
      <c r="G53" s="41">
        <f t="shared" si="3"/>
        <v>0.39049512339775982</v>
      </c>
      <c r="H53" s="86"/>
    </row>
    <row r="54" spans="2:11">
      <c r="D54" s="43" t="s">
        <v>39</v>
      </c>
      <c r="E54" s="45">
        <v>817.86966370999983</v>
      </c>
      <c r="F54" s="46">
        <v>1393.9226649</v>
      </c>
      <c r="G54" s="47">
        <f t="shared" si="3"/>
        <v>0.7043334980501943</v>
      </c>
      <c r="H54" s="86"/>
    </row>
    <row r="55" spans="2:11">
      <c r="D55" s="56" t="s">
        <v>54</v>
      </c>
      <c r="E55" s="57">
        <f>SUM(E52:E54)</f>
        <v>1637.9931345399996</v>
      </c>
      <c r="F55" s="57">
        <f>SUM(F52:F54)</f>
        <v>2546.7323553699998</v>
      </c>
      <c r="G55" s="58">
        <f t="shared" si="3"/>
        <v>0.55478817442369999</v>
      </c>
      <c r="H55" s="86"/>
    </row>
    <row r="56" spans="2:11">
      <c r="D56" s="23" t="s">
        <v>41</v>
      </c>
      <c r="E56" s="31"/>
      <c r="F56" s="31"/>
      <c r="G56" s="31"/>
      <c r="H56" s="41"/>
      <c r="I56" s="31"/>
      <c r="J56" s="31"/>
    </row>
    <row r="57" spans="2:11">
      <c r="D57" s="23" t="s">
        <v>14</v>
      </c>
      <c r="E57" s="31"/>
      <c r="F57" s="31"/>
      <c r="G57" s="31"/>
      <c r="H57" s="31"/>
      <c r="I57" s="31"/>
      <c r="J57" s="31"/>
    </row>
    <row r="60" spans="2:11">
      <c r="B60" s="69" t="s">
        <v>68</v>
      </c>
      <c r="C60" s="143" t="s">
        <v>34</v>
      </c>
      <c r="D60" s="143"/>
      <c r="E60" s="143"/>
      <c r="F60" s="143"/>
      <c r="G60" s="143"/>
      <c r="H60" s="143"/>
      <c r="I60" s="143"/>
      <c r="J60" s="143"/>
      <c r="K60" s="143"/>
    </row>
    <row r="61" spans="2:11">
      <c r="C61" s="151" t="s">
        <v>69</v>
      </c>
      <c r="D61" s="151"/>
      <c r="E61" s="151"/>
      <c r="F61" s="151"/>
      <c r="G61" s="151"/>
      <c r="H61" s="151"/>
      <c r="I61" s="151"/>
      <c r="J61" s="151"/>
      <c r="K61" s="151"/>
    </row>
    <row r="62" spans="2:11">
      <c r="D62" s="34" t="s">
        <v>35</v>
      </c>
      <c r="E62" s="30" t="s">
        <v>43</v>
      </c>
      <c r="F62" s="30" t="s">
        <v>44</v>
      </c>
    </row>
    <row r="63" spans="2:11">
      <c r="D63" s="32" t="s">
        <v>36</v>
      </c>
      <c r="E63" s="84">
        <v>834.99806358724561</v>
      </c>
      <c r="F63" s="87">
        <v>779.92935126960845</v>
      </c>
      <c r="G63" s="86"/>
    </row>
    <row r="64" spans="2:11">
      <c r="D64" s="32" t="s">
        <v>37</v>
      </c>
      <c r="E64" s="84">
        <v>125.98520639259564</v>
      </c>
      <c r="F64" s="87">
        <v>178.30652764173416</v>
      </c>
      <c r="G64" s="86"/>
    </row>
    <row r="65" spans="4:7">
      <c r="D65" s="37" t="s">
        <v>38</v>
      </c>
      <c r="E65" s="39">
        <v>281.32373156521646</v>
      </c>
      <c r="F65" s="42">
        <v>384.60147247447952</v>
      </c>
      <c r="G65" s="86"/>
    </row>
    <row r="66" spans="4:7">
      <c r="D66" s="43" t="s">
        <v>39</v>
      </c>
      <c r="E66" s="45">
        <v>406.18959944713646</v>
      </c>
      <c r="F66" s="48">
        <v>680.64158906889509</v>
      </c>
      <c r="G66" s="86"/>
    </row>
    <row r="67" spans="4:7">
      <c r="D67" s="56" t="s">
        <v>54</v>
      </c>
      <c r="E67" s="57">
        <v>813.49853740494848</v>
      </c>
      <c r="F67" s="59">
        <v>1243.5495891851087</v>
      </c>
      <c r="G67" s="86"/>
    </row>
    <row r="68" spans="4:7">
      <c r="E68" s="86"/>
      <c r="F68" s="86"/>
      <c r="G68" s="86"/>
    </row>
  </sheetData>
  <mergeCells count="21">
    <mergeCell ref="D2:N2"/>
    <mergeCell ref="D9:J9"/>
    <mergeCell ref="D11:D13"/>
    <mergeCell ref="E11:J11"/>
    <mergeCell ref="E12:F12"/>
    <mergeCell ref="H12:I12"/>
    <mergeCell ref="J12:J13"/>
    <mergeCell ref="D7:J8"/>
    <mergeCell ref="D29:J29"/>
    <mergeCell ref="D27:J28"/>
    <mergeCell ref="D20:J21"/>
    <mergeCell ref="C60:K60"/>
    <mergeCell ref="C61:K61"/>
    <mergeCell ref="E31:F31"/>
    <mergeCell ref="H31:I31"/>
    <mergeCell ref="J31:J32"/>
    <mergeCell ref="C47:K47"/>
    <mergeCell ref="C48:K48"/>
    <mergeCell ref="D40:J41"/>
    <mergeCell ref="D30:D32"/>
    <mergeCell ref="E30:J30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1C43D8-6FF9-444C-BBBA-323FE9B62831}">
  <dimension ref="B2:N67"/>
  <sheetViews>
    <sheetView showGridLines="0" tabSelected="1" workbookViewId="0">
      <selection activeCell="H15" sqref="H15"/>
    </sheetView>
  </sheetViews>
  <sheetFormatPr defaultRowHeight="14.4"/>
  <cols>
    <col min="2" max="2" width="8.88671875" style="69"/>
    <col min="4" max="4" width="12.33203125" customWidth="1"/>
    <col min="5" max="5" width="9.77734375" customWidth="1"/>
    <col min="6" max="6" width="8.77734375" customWidth="1"/>
    <col min="7" max="7" width="5.77734375" customWidth="1"/>
    <col min="8" max="8" width="9.77734375" customWidth="1"/>
    <col min="9" max="10" width="8.77734375" customWidth="1"/>
  </cols>
  <sheetData>
    <row r="2" spans="2:14" ht="22.8">
      <c r="D2" s="152" t="s">
        <v>83</v>
      </c>
      <c r="E2" s="152"/>
      <c r="F2" s="152"/>
      <c r="G2" s="152"/>
      <c r="H2" s="152"/>
      <c r="I2" s="152"/>
      <c r="J2" s="152"/>
      <c r="K2" s="152"/>
      <c r="L2" s="152"/>
      <c r="M2" s="152"/>
      <c r="N2" s="152"/>
    </row>
    <row r="7" spans="2:14" ht="14.4" customHeight="1">
      <c r="B7" s="70" t="s">
        <v>30</v>
      </c>
      <c r="D7" s="153" t="s">
        <v>60</v>
      </c>
      <c r="E7" s="153"/>
      <c r="F7" s="153"/>
      <c r="G7" s="153"/>
      <c r="H7" s="153"/>
      <c r="I7" s="153"/>
      <c r="J7" s="153"/>
      <c r="K7" s="71"/>
    </row>
    <row r="8" spans="2:14">
      <c r="C8" s="71"/>
      <c r="D8" s="153"/>
      <c r="E8" s="153"/>
      <c r="F8" s="153"/>
      <c r="G8" s="153"/>
      <c r="H8" s="153"/>
      <c r="I8" s="153"/>
      <c r="J8" s="153"/>
      <c r="K8" s="71"/>
    </row>
    <row r="9" spans="2:14">
      <c r="D9" s="166" t="s">
        <v>3</v>
      </c>
      <c r="E9" s="166"/>
      <c r="F9" s="166"/>
      <c r="G9" s="166"/>
      <c r="H9" s="166"/>
      <c r="I9" s="166"/>
      <c r="J9" s="166"/>
    </row>
    <row r="10" spans="2:14" ht="6.6" customHeight="1">
      <c r="D10" s="12"/>
      <c r="E10" s="12"/>
      <c r="F10" s="12"/>
      <c r="G10" s="12"/>
      <c r="H10" s="12"/>
      <c r="I10" s="12"/>
      <c r="J10" s="12"/>
    </row>
    <row r="11" spans="2:14">
      <c r="D11" s="156" t="s">
        <v>25</v>
      </c>
      <c r="E11" s="147" t="s">
        <v>5</v>
      </c>
      <c r="F11" s="147"/>
      <c r="G11" s="147"/>
      <c r="H11" s="147"/>
      <c r="I11" s="147"/>
      <c r="J11" s="147"/>
    </row>
    <row r="12" spans="2:14">
      <c r="D12" s="157"/>
      <c r="E12" s="159">
        <v>2018</v>
      </c>
      <c r="F12" s="159"/>
      <c r="G12" s="82"/>
      <c r="H12" s="159">
        <v>2019</v>
      </c>
      <c r="I12" s="159"/>
      <c r="J12" s="164" t="s">
        <v>19</v>
      </c>
    </row>
    <row r="13" spans="2:14" ht="15" thickBot="1">
      <c r="D13" s="158"/>
      <c r="E13" s="83" t="s">
        <v>26</v>
      </c>
      <c r="F13" s="83" t="s">
        <v>27</v>
      </c>
      <c r="G13" s="83"/>
      <c r="H13" s="83" t="s">
        <v>26</v>
      </c>
      <c r="I13" s="83" t="s">
        <v>27</v>
      </c>
      <c r="J13" s="165"/>
    </row>
    <row r="14" spans="2:14">
      <c r="D14" s="13"/>
      <c r="E14" s="13"/>
      <c r="F14" s="13"/>
      <c r="G14" s="13"/>
      <c r="H14" s="13"/>
      <c r="I14" s="13"/>
      <c r="J14" s="13"/>
    </row>
    <row r="15" spans="2:14">
      <c r="D15" s="72" t="s">
        <v>7</v>
      </c>
      <c r="E15" s="99">
        <v>52734.99</v>
      </c>
      <c r="F15" s="100">
        <v>0.40452048952089609</v>
      </c>
      <c r="G15" s="78"/>
      <c r="H15" s="99">
        <v>52314.74</v>
      </c>
      <c r="I15" s="100">
        <v>0.39931319163617318</v>
      </c>
      <c r="J15" s="101">
        <f>(I15-F15)*100</f>
        <v>-0.52072978847229057</v>
      </c>
    </row>
    <row r="16" spans="2:14" ht="4.2" customHeight="1">
      <c r="D16" s="73"/>
      <c r="E16" s="102"/>
      <c r="F16" s="103"/>
      <c r="G16" s="78"/>
      <c r="H16" s="102"/>
      <c r="I16" s="103"/>
      <c r="J16" s="104"/>
    </row>
    <row r="17" spans="2:11">
      <c r="D17" s="74" t="s">
        <v>8</v>
      </c>
      <c r="E17" s="81">
        <v>32970.160000000003</v>
      </c>
      <c r="F17" s="91">
        <v>0.40464471458265222</v>
      </c>
      <c r="G17" s="78"/>
      <c r="H17" s="81">
        <v>31573.33</v>
      </c>
      <c r="I17" s="91">
        <v>0.38953306610506783</v>
      </c>
      <c r="J17" s="79">
        <f t="shared" ref="J17:J18" si="0">(I17-F17)*100</f>
        <v>-1.5111648477584394</v>
      </c>
    </row>
    <row r="18" spans="2:11">
      <c r="D18" s="74" t="s">
        <v>9</v>
      </c>
      <c r="E18" s="81">
        <v>19764.830000000002</v>
      </c>
      <c r="F18" s="91">
        <v>0.40431302300073013</v>
      </c>
      <c r="G18" s="78"/>
      <c r="H18" s="81">
        <v>20741.41</v>
      </c>
      <c r="I18" s="91">
        <v>0.41518127015213735</v>
      </c>
      <c r="J18" s="79">
        <f t="shared" si="0"/>
        <v>1.0868247151407218</v>
      </c>
    </row>
    <row r="19" spans="2:11" ht="15" thickBot="1">
      <c r="D19" s="21"/>
      <c r="E19" s="21"/>
      <c r="F19" s="22"/>
      <c r="G19" s="22"/>
      <c r="H19" s="22"/>
      <c r="I19" s="22"/>
      <c r="J19" s="22"/>
    </row>
    <row r="20" spans="2:11" ht="14.4" customHeight="1">
      <c r="D20" s="154" t="s">
        <v>12</v>
      </c>
      <c r="E20" s="154"/>
      <c r="F20" s="154"/>
      <c r="G20" s="154"/>
      <c r="H20" s="154"/>
      <c r="I20" s="154"/>
      <c r="J20" s="154"/>
    </row>
    <row r="21" spans="2:11">
      <c r="D21" s="155"/>
      <c r="E21" s="155"/>
      <c r="F21" s="155"/>
      <c r="G21" s="155"/>
      <c r="H21" s="155"/>
      <c r="I21" s="155"/>
      <c r="J21" s="155"/>
    </row>
    <row r="22" spans="2:11">
      <c r="D22" s="80" t="s">
        <v>62</v>
      </c>
      <c r="E22" s="31"/>
      <c r="F22" s="31"/>
      <c r="G22" s="31"/>
      <c r="H22" s="31"/>
      <c r="I22" s="31"/>
      <c r="J22" s="31"/>
    </row>
    <row r="23" spans="2:11">
      <c r="D23" s="23" t="s">
        <v>14</v>
      </c>
      <c r="E23" s="31"/>
      <c r="F23" s="31"/>
      <c r="G23" s="31"/>
      <c r="H23" s="31"/>
      <c r="I23" s="31"/>
      <c r="J23" s="31"/>
    </row>
    <row r="27" spans="2:11" ht="14.4" customHeight="1">
      <c r="B27" s="70" t="s">
        <v>31</v>
      </c>
      <c r="D27" s="153" t="s">
        <v>61</v>
      </c>
      <c r="E27" s="153"/>
      <c r="F27" s="153"/>
      <c r="G27" s="153"/>
      <c r="H27" s="153"/>
      <c r="I27" s="153"/>
      <c r="J27" s="153"/>
      <c r="K27" s="71"/>
    </row>
    <row r="28" spans="2:11">
      <c r="D28" s="153"/>
      <c r="E28" s="153"/>
      <c r="F28" s="153"/>
      <c r="G28" s="153"/>
      <c r="H28" s="153"/>
      <c r="I28" s="153"/>
      <c r="J28" s="153"/>
      <c r="K28" s="24"/>
    </row>
    <row r="29" spans="2:11">
      <c r="C29" s="12"/>
      <c r="D29" s="163" t="s">
        <v>3</v>
      </c>
      <c r="E29" s="163"/>
      <c r="F29" s="163"/>
      <c r="G29" s="163"/>
      <c r="H29" s="163"/>
      <c r="I29" s="163"/>
      <c r="J29" s="163"/>
    </row>
    <row r="30" spans="2:11">
      <c r="D30" s="162" t="s">
        <v>28</v>
      </c>
      <c r="E30" s="147" t="s">
        <v>16</v>
      </c>
      <c r="F30" s="147"/>
      <c r="G30" s="147"/>
      <c r="H30" s="147"/>
      <c r="I30" s="147"/>
      <c r="J30" s="147"/>
    </row>
    <row r="31" spans="2:11" ht="14.4" customHeight="1">
      <c r="D31" s="160"/>
      <c r="E31" s="159">
        <v>2018</v>
      </c>
      <c r="F31" s="159"/>
      <c r="G31" s="82"/>
      <c r="H31" s="159">
        <v>2019</v>
      </c>
      <c r="I31" s="159"/>
      <c r="J31" s="164" t="s">
        <v>19</v>
      </c>
    </row>
    <row r="32" spans="2:11" ht="15" thickBot="1">
      <c r="D32" s="161"/>
      <c r="E32" s="83" t="s">
        <v>26</v>
      </c>
      <c r="F32" s="83" t="s">
        <v>27</v>
      </c>
      <c r="G32" s="83"/>
      <c r="H32" s="83" t="s">
        <v>26</v>
      </c>
      <c r="I32" s="83" t="s">
        <v>27</v>
      </c>
      <c r="J32" s="165"/>
    </row>
    <row r="33" spans="2:11">
      <c r="D33" s="13"/>
      <c r="E33" s="13"/>
      <c r="F33" s="13"/>
      <c r="G33" s="13"/>
      <c r="H33" s="13"/>
      <c r="I33" s="13"/>
      <c r="J33" s="13"/>
    </row>
    <row r="34" spans="2:11">
      <c r="D34" s="72" t="s">
        <v>7</v>
      </c>
      <c r="E34" s="99">
        <f>+E15</f>
        <v>52734.99</v>
      </c>
      <c r="F34" s="100">
        <f t="shared" ref="F34:I34" si="1">+F15</f>
        <v>0.40452048952089609</v>
      </c>
      <c r="G34" s="78"/>
      <c r="H34" s="99">
        <f t="shared" si="1"/>
        <v>52314.74</v>
      </c>
      <c r="I34" s="100">
        <f t="shared" si="1"/>
        <v>0.39931319163617318</v>
      </c>
      <c r="J34" s="101">
        <f t="shared" ref="J34:J38" si="2">(I34-F34)*100</f>
        <v>-0.52072978847229057</v>
      </c>
    </row>
    <row r="35" spans="2:11" ht="6" customHeight="1">
      <c r="D35" s="73"/>
      <c r="E35" s="95"/>
      <c r="F35" s="98"/>
      <c r="G35" s="94"/>
      <c r="H35" s="94"/>
      <c r="I35" s="98"/>
      <c r="J35" s="96"/>
    </row>
    <row r="36" spans="2:11">
      <c r="D36" s="72" t="s">
        <v>29</v>
      </c>
      <c r="E36" s="95"/>
      <c r="F36" s="98"/>
      <c r="G36" s="94"/>
      <c r="H36" s="94"/>
      <c r="I36" s="98"/>
      <c r="J36" s="97"/>
    </row>
    <row r="37" spans="2:11">
      <c r="D37" s="75" t="s">
        <v>17</v>
      </c>
      <c r="E37" s="81">
        <v>51084.25</v>
      </c>
      <c r="F37" s="91">
        <v>0.40674991022467322</v>
      </c>
      <c r="G37" s="78"/>
      <c r="H37" s="81">
        <v>50885.837</v>
      </c>
      <c r="I37" s="91">
        <v>0.40310936105385159</v>
      </c>
      <c r="J37" s="79">
        <f t="shared" si="2"/>
        <v>-0.36405491708216275</v>
      </c>
      <c r="K37" s="86"/>
    </row>
    <row r="38" spans="2:11">
      <c r="D38" s="75" t="s">
        <v>18</v>
      </c>
      <c r="E38" s="81">
        <v>1650.7349999999999</v>
      </c>
      <c r="F38" s="91">
        <v>0.34584931999633772</v>
      </c>
      <c r="G38" s="78"/>
      <c r="H38" s="81">
        <v>1428.903</v>
      </c>
      <c r="I38" s="91">
        <v>0.2990307731715402</v>
      </c>
      <c r="J38" s="79">
        <f t="shared" si="2"/>
        <v>-4.6818546824797522</v>
      </c>
      <c r="K38" s="86"/>
    </row>
    <row r="39" spans="2:11" ht="15" thickBot="1">
      <c r="D39" s="75"/>
      <c r="E39" s="76"/>
      <c r="F39" s="77"/>
      <c r="G39" s="78"/>
      <c r="H39" s="76"/>
      <c r="I39" s="77"/>
      <c r="J39" s="79"/>
    </row>
    <row r="40" spans="2:11" ht="14.4" customHeight="1">
      <c r="D40" s="154" t="s">
        <v>12</v>
      </c>
      <c r="E40" s="154"/>
      <c r="F40" s="154"/>
      <c r="G40" s="154"/>
      <c r="H40" s="154"/>
      <c r="I40" s="154"/>
      <c r="J40" s="154"/>
    </row>
    <row r="41" spans="2:11">
      <c r="D41" s="155"/>
      <c r="E41" s="155"/>
      <c r="F41" s="155"/>
      <c r="G41" s="155"/>
      <c r="H41" s="155"/>
      <c r="I41" s="155"/>
      <c r="J41" s="155"/>
    </row>
    <row r="42" spans="2:11">
      <c r="D42" s="80" t="s">
        <v>62</v>
      </c>
      <c r="E42" s="31"/>
      <c r="F42" s="31"/>
      <c r="G42" s="31"/>
      <c r="H42" s="31"/>
      <c r="I42" s="31"/>
      <c r="J42" s="31"/>
    </row>
    <row r="43" spans="2:11">
      <c r="D43" s="23" t="s">
        <v>14</v>
      </c>
      <c r="E43" s="31"/>
      <c r="F43" s="31"/>
      <c r="G43" s="31"/>
      <c r="H43" s="31"/>
      <c r="I43" s="31"/>
      <c r="J43" s="31"/>
    </row>
    <row r="47" spans="2:11">
      <c r="B47" s="70" t="s">
        <v>32</v>
      </c>
      <c r="C47" s="143" t="s">
        <v>34</v>
      </c>
      <c r="D47" s="143"/>
      <c r="E47" s="143"/>
      <c r="F47" s="143"/>
      <c r="G47" s="143"/>
      <c r="H47" s="143"/>
      <c r="I47" s="143"/>
      <c r="J47" s="143"/>
      <c r="K47" s="143"/>
    </row>
    <row r="48" spans="2:11">
      <c r="C48" s="151" t="s">
        <v>33</v>
      </c>
      <c r="D48" s="151"/>
      <c r="E48" s="151"/>
      <c r="F48" s="151"/>
      <c r="G48" s="151"/>
      <c r="H48" s="151"/>
      <c r="I48" s="151"/>
      <c r="J48" s="151"/>
      <c r="K48" s="151"/>
    </row>
    <row r="50" spans="2:11">
      <c r="D50" s="34" t="s">
        <v>35</v>
      </c>
      <c r="E50" s="68">
        <v>2019</v>
      </c>
      <c r="F50" s="68">
        <v>2020</v>
      </c>
      <c r="G50" s="68" t="s">
        <v>42</v>
      </c>
    </row>
    <row r="51" spans="2:11">
      <c r="D51" s="32" t="s">
        <v>36</v>
      </c>
      <c r="E51" s="84">
        <v>175.89724717000001</v>
      </c>
      <c r="F51" s="84">
        <v>172.89786928000001</v>
      </c>
      <c r="G51" s="85">
        <f>+F51/E51-1</f>
        <v>-1.7051875104680758E-2</v>
      </c>
      <c r="H51" s="86"/>
    </row>
    <row r="52" spans="2:11">
      <c r="D52" s="32" t="s">
        <v>37</v>
      </c>
      <c r="E52" s="84">
        <v>28.453823839999998</v>
      </c>
      <c r="F52" s="84">
        <v>45.297555110000019</v>
      </c>
      <c r="G52" s="85">
        <f t="shared" ref="G52:G55" si="3">+F52/E52-1</f>
        <v>0.59196722959679438</v>
      </c>
      <c r="H52" s="86"/>
    </row>
    <row r="53" spans="2:11">
      <c r="D53" s="37" t="s">
        <v>38</v>
      </c>
      <c r="E53" s="39">
        <v>85.697085889999997</v>
      </c>
      <c r="F53" s="40">
        <v>118.83813081</v>
      </c>
      <c r="G53" s="41">
        <f t="shared" si="3"/>
        <v>0.38672312571444434</v>
      </c>
      <c r="H53" s="86"/>
    </row>
    <row r="54" spans="2:11">
      <c r="D54" s="43" t="s">
        <v>39</v>
      </c>
      <c r="E54" s="45">
        <v>83.171364519999997</v>
      </c>
      <c r="F54" s="46">
        <v>112.55956807000001</v>
      </c>
      <c r="G54" s="47">
        <f t="shared" si="3"/>
        <v>0.35334521345905179</v>
      </c>
      <c r="H54" s="86"/>
    </row>
    <row r="55" spans="2:11">
      <c r="D55" s="56" t="s">
        <v>54</v>
      </c>
      <c r="E55" s="57">
        <f>SUM(E52:E54)</f>
        <v>197.32227424999999</v>
      </c>
      <c r="F55" s="57">
        <f>SUM(F52:F54)</f>
        <v>276.69525399000003</v>
      </c>
      <c r="G55" s="58">
        <f t="shared" si="3"/>
        <v>0.40225048105535932</v>
      </c>
      <c r="H55" s="86"/>
    </row>
    <row r="56" spans="2:11">
      <c r="D56" s="23" t="s">
        <v>41</v>
      </c>
      <c r="E56" s="31"/>
      <c r="F56" s="31"/>
      <c r="G56" s="31"/>
      <c r="H56" s="41"/>
      <c r="I56" s="31"/>
      <c r="J56" s="31"/>
    </row>
    <row r="57" spans="2:11">
      <c r="D57" s="23" t="s">
        <v>14</v>
      </c>
      <c r="E57" s="31"/>
      <c r="F57" s="31"/>
      <c r="G57" s="31"/>
      <c r="H57" s="31"/>
      <c r="I57" s="31"/>
      <c r="J57" s="31"/>
    </row>
    <row r="60" spans="2:11">
      <c r="B60" s="69" t="s">
        <v>68</v>
      </c>
      <c r="C60" s="143" t="s">
        <v>34</v>
      </c>
      <c r="D60" s="143"/>
      <c r="E60" s="143"/>
      <c r="F60" s="143"/>
      <c r="G60" s="143"/>
      <c r="H60" s="143"/>
      <c r="I60" s="143"/>
      <c r="J60" s="143"/>
      <c r="K60" s="143"/>
    </row>
    <row r="61" spans="2:11">
      <c r="C61" s="151" t="s">
        <v>69</v>
      </c>
      <c r="D61" s="151"/>
      <c r="E61" s="151"/>
      <c r="F61" s="151"/>
      <c r="G61" s="151"/>
      <c r="H61" s="151"/>
      <c r="I61" s="151"/>
      <c r="J61" s="151"/>
      <c r="K61" s="151"/>
    </row>
    <row r="62" spans="2:11">
      <c r="D62" s="34" t="s">
        <v>35</v>
      </c>
      <c r="E62" s="68" t="s">
        <v>43</v>
      </c>
      <c r="F62" s="68" t="s">
        <v>44</v>
      </c>
    </row>
    <row r="63" spans="2:11">
      <c r="D63" s="32" t="s">
        <v>36</v>
      </c>
      <c r="E63" s="84">
        <v>713.00348671863287</v>
      </c>
      <c r="F63" s="87">
        <v>687.40927906616162</v>
      </c>
    </row>
    <row r="64" spans="2:11">
      <c r="D64" s="32" t="s">
        <v>37</v>
      </c>
      <c r="E64" s="84">
        <v>115.33822123316267</v>
      </c>
      <c r="F64" s="87">
        <v>180.09452534778413</v>
      </c>
    </row>
    <row r="65" spans="4:6">
      <c r="D65" s="37" t="s">
        <v>38</v>
      </c>
      <c r="E65" s="39">
        <v>347.37508417139918</v>
      </c>
      <c r="F65" s="42">
        <v>472.47796728702576</v>
      </c>
    </row>
    <row r="66" spans="4:6">
      <c r="D66" s="43" t="s">
        <v>39</v>
      </c>
      <c r="E66" s="45">
        <v>337.13701522908485</v>
      </c>
      <c r="F66" s="48">
        <v>447.51558744597867</v>
      </c>
    </row>
    <row r="67" spans="4:6">
      <c r="D67" s="56" t="s">
        <v>54</v>
      </c>
      <c r="E67" s="57">
        <v>799.85032063364667</v>
      </c>
      <c r="F67" s="59">
        <v>1100.0880800807884</v>
      </c>
    </row>
  </sheetData>
  <mergeCells count="21">
    <mergeCell ref="D30:D32"/>
    <mergeCell ref="E30:J30"/>
    <mergeCell ref="E31:F31"/>
    <mergeCell ref="H31:I31"/>
    <mergeCell ref="J31:J32"/>
    <mergeCell ref="C60:K60"/>
    <mergeCell ref="C61:K61"/>
    <mergeCell ref="D20:J21"/>
    <mergeCell ref="D2:N2"/>
    <mergeCell ref="D7:J8"/>
    <mergeCell ref="D9:J9"/>
    <mergeCell ref="D11:D13"/>
    <mergeCell ref="E11:J11"/>
    <mergeCell ref="E12:F12"/>
    <mergeCell ref="H12:I12"/>
    <mergeCell ref="J12:J13"/>
    <mergeCell ref="C47:K47"/>
    <mergeCell ref="C48:K48"/>
    <mergeCell ref="D29:J29"/>
    <mergeCell ref="D27:J28"/>
    <mergeCell ref="D40:J4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Perucámaras</vt:lpstr>
      <vt:lpstr>MR Norte</vt:lpstr>
      <vt:lpstr>1. Cajamarca</vt:lpstr>
      <vt:lpstr>2. La Libertad</vt:lpstr>
      <vt:lpstr>3. Lambayeque</vt:lpstr>
      <vt:lpstr>4. Piura</vt:lpstr>
      <vt:lpstr>5. Tumbes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Roy Condor Guerra</dc:creator>
  <cp:lastModifiedBy>Roy Condor Guerra</cp:lastModifiedBy>
  <dcterms:created xsi:type="dcterms:W3CDTF">2021-01-13T06:22:51Z</dcterms:created>
  <dcterms:modified xsi:type="dcterms:W3CDTF">2021-05-13T04:36:31Z</dcterms:modified>
</cp:coreProperties>
</file>